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tskprague-my.sharepoint.com/personal/marketa_habelova_tsk-praha_cz/Documents/Documents/Dokumenty - Habelová/Markéta/ROK 2025/Strach/Odevzdaný roz. 10.2.26/"/>
    </mc:Choice>
  </mc:AlternateContent>
  <xr:revisionPtr revIDLastSave="0" documentId="8_{3AAC7AB7-D672-41DD-A89A-122F37A8124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Rekapitulace stavby" sheetId="1" r:id="rId1"/>
    <sheet name="SO 01 - Venkovní mobiliář" sheetId="2" r:id="rId2"/>
    <sheet name="VRN - Vedlejší rozpočtové..." sheetId="3" r:id="rId3"/>
    <sheet name="Pokyny pro vyplnění" sheetId="4" r:id="rId4"/>
  </sheets>
  <definedNames>
    <definedName name="_xlnm._FilterDatabase" localSheetId="1" hidden="1">'SO 01 - Venkovní mobiliář'!$C$84:$K$212</definedName>
    <definedName name="_xlnm._FilterDatabase" localSheetId="2" hidden="1">'VRN - Vedlejší rozpočtové...'!$C$82:$K$93</definedName>
    <definedName name="_xlnm.Print_Titles" localSheetId="0">'Rekapitulace stavby'!$52:$52</definedName>
    <definedName name="_xlnm.Print_Titles" localSheetId="1">'SO 01 - Venkovní mobiliář'!$84:$84</definedName>
    <definedName name="_xlnm.Print_Titles" localSheetId="2">'VRN - Vedlejší rozpočtové...'!$82:$82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  <definedName name="_xlnm.Print_Area" localSheetId="1">'SO 01 - Venkovní mobiliář'!$C$4:$J$39,'SO 01 - Venkovní mobiliář'!$C$45:$J$66,'SO 01 - Venkovní mobiliář'!$C$72:$K$212</definedName>
    <definedName name="_xlnm.Print_Area" localSheetId="2">'VRN - Vedlejší rozpočtové...'!$C$4:$J$39,'VRN - Vedlejší rozpočtové...'!$C$45:$J$64,'VRN - Vedlejší rozpočtové...'!$C$70:$K$93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 s="1"/>
  <c r="BI92" i="3"/>
  <c r="BH92" i="3"/>
  <c r="BG92" i="3"/>
  <c r="BF92" i="3"/>
  <c r="T92" i="3"/>
  <c r="T91" i="3"/>
  <c r="R92" i="3"/>
  <c r="R91" i="3"/>
  <c r="P92" i="3"/>
  <c r="P91" i="3"/>
  <c r="BI89" i="3"/>
  <c r="BH89" i="3"/>
  <c r="BG89" i="3"/>
  <c r="BF89" i="3"/>
  <c r="T89" i="3"/>
  <c r="T88" i="3" s="1"/>
  <c r="R89" i="3"/>
  <c r="R88" i="3"/>
  <c r="P89" i="3"/>
  <c r="P88" i="3"/>
  <c r="BI86" i="3"/>
  <c r="BH86" i="3"/>
  <c r="BG86" i="3"/>
  <c r="BF86" i="3"/>
  <c r="T86" i="3"/>
  <c r="T85" i="3" s="1"/>
  <c r="R86" i="3"/>
  <c r="R85" i="3"/>
  <c r="R84" i="3" s="1"/>
  <c r="R83" i="3" s="1"/>
  <c r="P86" i="3"/>
  <c r="P85" i="3" s="1"/>
  <c r="F77" i="3"/>
  <c r="E75" i="3"/>
  <c r="F52" i="3"/>
  <c r="E50" i="3"/>
  <c r="J24" i="3"/>
  <c r="E24" i="3"/>
  <c r="J80" i="3" s="1"/>
  <c r="J23" i="3"/>
  <c r="J21" i="3"/>
  <c r="E21" i="3"/>
  <c r="J79" i="3" s="1"/>
  <c r="J20" i="3"/>
  <c r="J18" i="3"/>
  <c r="E18" i="3"/>
  <c r="F80" i="3" s="1"/>
  <c r="J17" i="3"/>
  <c r="J15" i="3"/>
  <c r="E15" i="3"/>
  <c r="F79" i="3" s="1"/>
  <c r="J14" i="3"/>
  <c r="J12" i="3"/>
  <c r="J77" i="3"/>
  <c r="E7" i="3"/>
  <c r="E73" i="3"/>
  <c r="J37" i="2"/>
  <c r="J36" i="2"/>
  <c r="AY55" i="1" s="1"/>
  <c r="J35" i="2"/>
  <c r="AX55" i="1" s="1"/>
  <c r="BI211" i="2"/>
  <c r="BH211" i="2"/>
  <c r="BG211" i="2"/>
  <c r="BF211" i="2"/>
  <c r="T211" i="2"/>
  <c r="T210" i="2" s="1"/>
  <c r="R211" i="2"/>
  <c r="R210" i="2" s="1"/>
  <c r="P211" i="2"/>
  <c r="P210" i="2" s="1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0" i="2"/>
  <c r="BH160" i="2"/>
  <c r="BG160" i="2"/>
  <c r="BF160" i="2"/>
  <c r="T160" i="2"/>
  <c r="R160" i="2"/>
  <c r="P160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37" i="2"/>
  <c r="BH137" i="2"/>
  <c r="BG137" i="2"/>
  <c r="BF137" i="2"/>
  <c r="T137" i="2"/>
  <c r="R137" i="2"/>
  <c r="P137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BI121" i="2"/>
  <c r="BH121" i="2"/>
  <c r="BG121" i="2"/>
  <c r="BF121" i="2"/>
  <c r="T121" i="2"/>
  <c r="R121" i="2"/>
  <c r="P121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0" i="2"/>
  <c r="BH110" i="2"/>
  <c r="BG110" i="2"/>
  <c r="BF110" i="2"/>
  <c r="T110" i="2"/>
  <c r="R110" i="2"/>
  <c r="P110" i="2"/>
  <c r="BI106" i="2"/>
  <c r="BH106" i="2"/>
  <c r="BG106" i="2"/>
  <c r="BF106" i="2"/>
  <c r="T106" i="2"/>
  <c r="R106" i="2"/>
  <c r="P106" i="2"/>
  <c r="BI102" i="2"/>
  <c r="BH102" i="2"/>
  <c r="BG102" i="2"/>
  <c r="BF102" i="2"/>
  <c r="T102" i="2"/>
  <c r="R102" i="2"/>
  <c r="P102" i="2"/>
  <c r="BI98" i="2"/>
  <c r="BH98" i="2"/>
  <c r="BG98" i="2"/>
  <c r="BF98" i="2"/>
  <c r="T98" i="2"/>
  <c r="R98" i="2"/>
  <c r="P98" i="2"/>
  <c r="BI93" i="2"/>
  <c r="BH93" i="2"/>
  <c r="BG93" i="2"/>
  <c r="BF93" i="2"/>
  <c r="T93" i="2"/>
  <c r="R93" i="2"/>
  <c r="P93" i="2"/>
  <c r="BI88" i="2"/>
  <c r="BH88" i="2"/>
  <c r="BG88" i="2"/>
  <c r="BF88" i="2"/>
  <c r="T88" i="2"/>
  <c r="R88" i="2"/>
  <c r="P88" i="2"/>
  <c r="F79" i="2"/>
  <c r="E77" i="2"/>
  <c r="F52" i="2"/>
  <c r="E50" i="2"/>
  <c r="J24" i="2"/>
  <c r="E24" i="2"/>
  <c r="J82" i="2" s="1"/>
  <c r="J23" i="2"/>
  <c r="J21" i="2"/>
  <c r="E21" i="2"/>
  <c r="J54" i="2" s="1"/>
  <c r="J20" i="2"/>
  <c r="J18" i="2"/>
  <c r="E18" i="2"/>
  <c r="F55" i="2" s="1"/>
  <c r="J17" i="2"/>
  <c r="J15" i="2"/>
  <c r="E15" i="2"/>
  <c r="F81" i="2" s="1"/>
  <c r="J14" i="2"/>
  <c r="J12" i="2"/>
  <c r="J52" i="2"/>
  <c r="E7" i="2"/>
  <c r="E48" i="2"/>
  <c r="L50" i="1"/>
  <c r="AM50" i="1"/>
  <c r="AM49" i="1"/>
  <c r="L49" i="1"/>
  <c r="AM47" i="1"/>
  <c r="L47" i="1"/>
  <c r="L45" i="1"/>
  <c r="L44" i="1"/>
  <c r="BK208" i="2"/>
  <c r="BK198" i="2"/>
  <c r="J184" i="2"/>
  <c r="J137" i="2"/>
  <c r="J93" i="2"/>
  <c r="BK204" i="2"/>
  <c r="BK190" i="2"/>
  <c r="J190" i="2"/>
  <c r="BK175" i="2"/>
  <c r="J98" i="2"/>
  <c r="BK196" i="2"/>
  <c r="BK185" i="2"/>
  <c r="J121" i="2"/>
  <c r="BK86" i="3"/>
  <c r="J166" i="2"/>
  <c r="BK92" i="3"/>
  <c r="BK200" i="2"/>
  <c r="J177" i="2"/>
  <c r="BK149" i="2"/>
  <c r="J201" i="2"/>
  <c r="BK189" i="2"/>
  <c r="J160" i="2"/>
  <c r="BK102" i="2"/>
  <c r="BK202" i="2"/>
  <c r="BK181" i="2"/>
  <c r="J187" i="2"/>
  <c r="BK137" i="2"/>
  <c r="BK193" i="2"/>
  <c r="J178" i="2"/>
  <c r="J114" i="2"/>
  <c r="J208" i="2"/>
  <c r="J196" i="2"/>
  <c r="J186" i="2"/>
  <c r="J144" i="2"/>
  <c r="BK89" i="3"/>
  <c r="BK192" i="2"/>
  <c r="BK176" i="2"/>
  <c r="J106" i="2"/>
  <c r="BK206" i="2"/>
  <c r="J194" i="2"/>
  <c r="J181" i="2"/>
  <c r="J116" i="2"/>
  <c r="BK209" i="2"/>
  <c r="J199" i="2"/>
  <c r="BK178" i="2"/>
  <c r="J180" i="2"/>
  <c r="BK126" i="2"/>
  <c r="BK201" i="2"/>
  <c r="BK187" i="2"/>
  <c r="J130" i="2"/>
  <c r="BK93" i="2"/>
  <c r="J204" i="2"/>
  <c r="J191" i="2"/>
  <c r="BK183" i="2"/>
  <c r="J170" i="2"/>
  <c r="J205" i="2"/>
  <c r="J183" i="2"/>
  <c r="BK154" i="2"/>
  <c r="J92" i="3"/>
  <c r="J209" i="2"/>
  <c r="BK197" i="2"/>
  <c r="J182" i="2"/>
  <c r="BK121" i="2"/>
  <c r="BK207" i="2"/>
  <c r="J197" i="2"/>
  <c r="J192" i="2"/>
  <c r="BK166" i="2"/>
  <c r="BK205" i="2"/>
  <c r="BK195" i="2"/>
  <c r="J175" i="2"/>
  <c r="J102" i="2"/>
  <c r="BK211" i="2"/>
  <c r="J198" i="2"/>
  <c r="BK188" i="2"/>
  <c r="BK180" i="2"/>
  <c r="BK110" i="2"/>
  <c r="J89" i="3"/>
  <c r="J189" i="2"/>
  <c r="BK170" i="2"/>
  <c r="J126" i="2"/>
  <c r="J202" i="2"/>
  <c r="J188" i="2"/>
  <c r="BK177" i="2"/>
  <c r="BK114" i="2"/>
  <c r="AS54" i="1"/>
  <c r="BK182" i="2"/>
  <c r="J154" i="2"/>
  <c r="J88" i="2"/>
  <c r="BK191" i="2"/>
  <c r="BK144" i="2"/>
  <c r="BK98" i="2"/>
  <c r="J207" i="2"/>
  <c r="J211" i="2"/>
  <c r="J200" i="2"/>
  <c r="BK186" i="2"/>
  <c r="J149" i="2"/>
  <c r="J110" i="2"/>
  <c r="J206" i="2"/>
  <c r="J193" i="2"/>
  <c r="J195" i="2"/>
  <c r="J176" i="2"/>
  <c r="BK130" i="2"/>
  <c r="BK203" i="2"/>
  <c r="BK184" i="2"/>
  <c r="BK116" i="2"/>
  <c r="J86" i="3"/>
  <c r="BK199" i="2"/>
  <c r="BK194" i="2"/>
  <c r="J185" i="2"/>
  <c r="BK179" i="2"/>
  <c r="BK106" i="2"/>
  <c r="J203" i="2"/>
  <c r="J179" i="2"/>
  <c r="BK160" i="2"/>
  <c r="BK88" i="2"/>
  <c r="T84" i="3" l="1"/>
  <c r="T83" i="3" s="1"/>
  <c r="P165" i="2"/>
  <c r="P84" i="3"/>
  <c r="P83" i="3" s="1"/>
  <c r="AU56" i="1" s="1"/>
  <c r="P148" i="2"/>
  <c r="T165" i="2"/>
  <c r="P87" i="2"/>
  <c r="T87" i="2"/>
  <c r="P120" i="2"/>
  <c r="T120" i="2"/>
  <c r="BK165" i="2"/>
  <c r="J165" i="2" s="1"/>
  <c r="J64" i="2" s="1"/>
  <c r="R165" i="2"/>
  <c r="R148" i="2"/>
  <c r="BK87" i="2"/>
  <c r="J87" i="2" s="1"/>
  <c r="J61" i="2" s="1"/>
  <c r="R87" i="2"/>
  <c r="BK120" i="2"/>
  <c r="J120" i="2" s="1"/>
  <c r="J62" i="2" s="1"/>
  <c r="R120" i="2"/>
  <c r="BK148" i="2"/>
  <c r="J148" i="2"/>
  <c r="J63" i="2"/>
  <c r="T148" i="2"/>
  <c r="J55" i="2"/>
  <c r="J79" i="2"/>
  <c r="J81" i="2"/>
  <c r="BE93" i="2"/>
  <c r="BE102" i="2"/>
  <c r="BE114" i="2"/>
  <c r="BE121" i="2"/>
  <c r="BE175" i="2"/>
  <c r="BE178" i="2"/>
  <c r="BE201" i="2"/>
  <c r="BE202" i="2"/>
  <c r="BE98" i="2"/>
  <c r="BE116" i="2"/>
  <c r="BE182" i="2"/>
  <c r="BE184" i="2"/>
  <c r="BE187" i="2"/>
  <c r="BE189" i="2"/>
  <c r="BE190" i="2"/>
  <c r="BE195" i="2"/>
  <c r="BE203" i="2"/>
  <c r="BE205" i="2"/>
  <c r="BE206" i="2"/>
  <c r="BE209" i="2"/>
  <c r="BK210" i="2"/>
  <c r="J210" i="2"/>
  <c r="J65" i="2" s="1"/>
  <c r="E48" i="3"/>
  <c r="J52" i="3"/>
  <c r="F54" i="3"/>
  <c r="J54" i="3"/>
  <c r="F55" i="3"/>
  <c r="J55" i="3"/>
  <c r="BE86" i="3"/>
  <c r="BK91" i="3"/>
  <c r="J91" i="3"/>
  <c r="J63" i="3" s="1"/>
  <c r="BE106" i="2"/>
  <c r="BE110" i="2"/>
  <c r="BE126" i="2"/>
  <c r="BE137" i="2"/>
  <c r="BE149" i="2"/>
  <c r="BE166" i="2"/>
  <c r="BE170" i="2"/>
  <c r="BE179" i="2"/>
  <c r="BE181" i="2"/>
  <c r="BE186" i="2"/>
  <c r="BE192" i="2"/>
  <c r="BE194" i="2"/>
  <c r="BE200" i="2"/>
  <c r="BE204" i="2"/>
  <c r="F54" i="2"/>
  <c r="E75" i="2"/>
  <c r="F82" i="2"/>
  <c r="BE188" i="2"/>
  <c r="BE191" i="2"/>
  <c r="BE177" i="2"/>
  <c r="BE180" i="2"/>
  <c r="BE197" i="2"/>
  <c r="BE198" i="2"/>
  <c r="BE207" i="2"/>
  <c r="BE208" i="2"/>
  <c r="BE211" i="2"/>
  <c r="BE92" i="3"/>
  <c r="BK85" i="3"/>
  <c r="J85" i="3"/>
  <c r="J61" i="3"/>
  <c r="BK88" i="3"/>
  <c r="J88" i="3"/>
  <c r="J62" i="3" s="1"/>
  <c r="BE88" i="2"/>
  <c r="BE130" i="2"/>
  <c r="BE144" i="2"/>
  <c r="BE154" i="2"/>
  <c r="BE160" i="2"/>
  <c r="BE176" i="2"/>
  <c r="BE183" i="2"/>
  <c r="BE185" i="2"/>
  <c r="BE193" i="2"/>
  <c r="BE196" i="2"/>
  <c r="BE199" i="2"/>
  <c r="BE89" i="3"/>
  <c r="F37" i="3"/>
  <c r="BD56" i="1"/>
  <c r="J34" i="2"/>
  <c r="AW55" i="1" s="1"/>
  <c r="J34" i="3"/>
  <c r="AW56" i="1"/>
  <c r="F35" i="2"/>
  <c r="BB55" i="1" s="1"/>
  <c r="F34" i="2"/>
  <c r="BA55" i="1"/>
  <c r="F35" i="3"/>
  <c r="BB56" i="1" s="1"/>
  <c r="F36" i="3"/>
  <c r="BC56" i="1"/>
  <c r="F34" i="3"/>
  <c r="BA56" i="1"/>
  <c r="F36" i="2"/>
  <c r="BC55" i="1"/>
  <c r="F37" i="2"/>
  <c r="BD55" i="1"/>
  <c r="T86" i="2" l="1"/>
  <c r="T85" i="2"/>
  <c r="R86" i="2"/>
  <c r="R85" i="2"/>
  <c r="P86" i="2"/>
  <c r="P85" i="2" s="1"/>
  <c r="AU55" i="1" s="1"/>
  <c r="AU54" i="1" s="1"/>
  <c r="BK86" i="2"/>
  <c r="BK85" i="2" s="1"/>
  <c r="J85" i="2" s="1"/>
  <c r="J59" i="2" s="1"/>
  <c r="BK84" i="3"/>
  <c r="J84" i="3" s="1"/>
  <c r="J60" i="3" s="1"/>
  <c r="BC54" i="1"/>
  <c r="AY54" i="1"/>
  <c r="J33" i="2"/>
  <c r="AV55" i="1"/>
  <c r="AT55" i="1"/>
  <c r="BA54" i="1"/>
  <c r="W30" i="1" s="1"/>
  <c r="BD54" i="1"/>
  <c r="W33" i="1" s="1"/>
  <c r="J33" i="3"/>
  <c r="AV56" i="1"/>
  <c r="AT56" i="1"/>
  <c r="F33" i="2"/>
  <c r="AZ55" i="1" s="1"/>
  <c r="F33" i="3"/>
  <c r="AZ56" i="1"/>
  <c r="BB54" i="1"/>
  <c r="W31" i="1" s="1"/>
  <c r="J86" i="2" l="1"/>
  <c r="J60" i="2"/>
  <c r="BK83" i="3"/>
  <c r="J83" i="3"/>
  <c r="J59" i="3"/>
  <c r="AZ54" i="1"/>
  <c r="W29" i="1"/>
  <c r="AX54" i="1"/>
  <c r="AW54" i="1"/>
  <c r="AK30" i="1"/>
  <c r="W32" i="1"/>
  <c r="J30" i="2"/>
  <c r="AG55" i="1" s="1"/>
  <c r="AN55" i="1" s="1"/>
  <c r="J39" i="2" l="1"/>
  <c r="AV54" i="1"/>
  <c r="AK29" i="1" s="1"/>
  <c r="J30" i="3"/>
  <c r="AG56" i="1"/>
  <c r="AN56" i="1"/>
  <c r="J39" i="3" l="1"/>
  <c r="AG54" i="1"/>
  <c r="AT54" i="1"/>
  <c r="AN54" i="1" l="1"/>
  <c r="AK26" i="1"/>
  <c r="AK35" i="1"/>
</calcChain>
</file>

<file path=xl/sharedStrings.xml><?xml version="1.0" encoding="utf-8"?>
<sst xmlns="http://schemas.openxmlformats.org/spreadsheetml/2006/main" count="2268" uniqueCount="554">
  <si>
    <t>Export Komplet</t>
  </si>
  <si>
    <t>VZ</t>
  </si>
  <si>
    <t>2.0</t>
  </si>
  <si>
    <t>ZAMOK</t>
  </si>
  <si>
    <t>False</t>
  </si>
  <si>
    <t>{e77c52fc-db12-469a-9383-96413585b19f}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</si>
  <si>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</si>
  <si>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</si>
  <si>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</si>
  <si>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</si>
  <si>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</si>
  <si>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</si>
  <si>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</si>
  <si>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</si>
  <si>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036-25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</si>
  <si>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</si>
  <si>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</si>
  <si>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Dům s pečovatelskou službou v Praze Řepích</t>
  </si>
  <si>
    <t>KSO:</t>
  </si>
  <si>
    <t/>
  </si>
  <si>
    <t>CC-CZ:</t>
  </si>
  <si>
    <t>Místo:</t>
  </si>
  <si>
    <t>Řepy - ul. K Šancím</t>
  </si>
  <si>
    <t>Datum:</t>
  </si>
  <si>
    <t>9. 2. 2026</t>
  </si>
  <si>
    <t>Zadavatel:</t>
  </si>
  <si>
    <t>IČ:</t>
  </si>
  <si>
    <t>Městská část Praha 17, Žalanského 291/12b</t>
  </si>
  <si>
    <t>DIČ:</t>
  </si>
  <si>
    <t>Účastník:</t>
  </si>
  <si>
    <t>Vyplň údaj</t>
  </si>
  <si>
    <t>Projektant:</t>
  </si>
  <si>
    <t>MRaS architekti, s.r.o., Ocelářská 311/10, Praha 9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</si>
  <si>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</si>
  <si>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</si>
  <si>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</si>
  <si>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</si>
  <si>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</si>
  <si>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</si>
  <si>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</si>
  <si>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</si>
  <si>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</si>
  <si>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</si>
  <si>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</si>
  <si>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</si>
  <si>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</si>
  <si>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</si>
  <si>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</si>
  <si>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</si>
  <si>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</si>
  <si>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</si>
  <si>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</si>
  <si>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</si>
  <si>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</si>
  <si>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</si>
  <si>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</si>
  <si>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</si>
  <si>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</si>
  <si>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</si>
  <si>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</si>
  <si>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</si>
  <si>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</si>
  <si>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</si>
  <si>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</si>
  <si>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</si>
  <si>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</si>
  <si>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</si>
  <si>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</si>
  <si>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</si>
  <si>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</si>
  <si>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</si>
  <si>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</si>
  <si>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</si>
  <si>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</si>
  <si>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</si>
  <si>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</si>
  <si>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</si>
  <si>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Venkovní mobiliář</t>
  </si>
  <si>
    <t>STA</t>
  </si>
  <si>
    <t>1</t>
  </si>
  <si>
    <t>{fc79cc99-bde6-4aae-b6be-472afc151c19}</t>
  </si>
  <si>
    <t>2</t>
  </si>
  <si>
    <t>VRN</t>
  </si>
  <si>
    <t>Vedlejší rozpočtové...</t>
  </si>
  <si>
    <t>{9839ed60-07ba-4bbc-97ac-e49fdd3e825c}</t>
  </si>
  <si>
    <t>KRYCÍ LIST SOUPISU PRACÍ</t>
  </si>
  <si>
    <t>Objekt:</t>
  </si>
  <si>
    <t>SO 01 - Venkovní mobiliář</t>
  </si>
  <si>
    <t xml:space="preserve">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</si>
  <si>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</si>
  <si>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</si>
  <si>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</si>
  <si>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</si>
  <si>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</si>
  <si>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</si>
  <si>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</si>
  <si>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</si>
  <si>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</si>
  <si>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</si>
  <si>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</si>
  <si>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</si>
  <si>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</si>
  <si>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</si>
  <si>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</si>
  <si>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</si>
  <si>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</si>
  <si>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</si>
  <si>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</si>
  <si>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</si>
  <si>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</si>
  <si>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</si>
  <si>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</si>
  <si>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</si>
  <si>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</si>
  <si>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</si>
  <si>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</si>
  <si>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</si>
  <si>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</si>
  <si>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</si>
  <si>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</si>
  <si>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2025 02</t>
  </si>
  <si>
    <t>4</t>
  </si>
  <si>
    <t>Online PSC</t>
  </si>
  <si>
    <t>https://podminky.urs.cz/item/CS_URS_2025_02/113106123</t>
  </si>
  <si>
    <t>VV</t>
  </si>
  <si>
    <t>"odstranění bet. dlažby, očištění dlažby a zpětné osazení bet. dlažby - patka malá" 0,5*0,5*21</t>
  </si>
  <si>
    <t>"odstranění bet. dlažby, očištění a zpětné osazení bet. dlažby - patka velká" 1*0,5*6</t>
  </si>
  <si>
    <t>Součet</t>
  </si>
  <si>
    <t>122211101</t>
  </si>
  <si>
    <t>Odkopávky a prokopávky ručně zapažené i nezapažené v hornině třídy těžitelnosti I skupiny 3</t>
  </si>
  <si>
    <t>m3</t>
  </si>
  <si>
    <t>https://podminky.urs.cz/item/CS_URS_2025_02/122211101</t>
  </si>
  <si>
    <t>"výkop pro osazení bet. koule - patka malá" 0,5*0,5*0,25*21</t>
  </si>
  <si>
    <t>"výkop pro osazení bet. koule - patka velká" 1*0,5*0,25*6</t>
  </si>
  <si>
    <t>3</t>
  </si>
  <si>
    <t>6</t>
  </si>
  <si>
    <t>"odkopání pro zřízení mlatové cesty v tl. 200 mm" 37,710*0,200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</si>
  <si>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</si>
  <si>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</si>
  <si>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8</t>
  </si>
  <si>
    <t>https://podminky.urs.cz/item/CS_URS_2025_02/162251102</t>
  </si>
  <si>
    <t>2,063+7,542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</si>
  <si>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</si>
  <si>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</si>
  <si>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</si>
  <si>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10</t>
  </si>
  <si>
    <t>https://podminky.urs.cz/item/CS_URS_2025_02/162751117</t>
  </si>
  <si>
    <t>9,605*5</t>
  </si>
  <si>
    <t>171201231</t>
  </si>
  <si>
    <t>Poplatek za uložení stavebního odpadu na recyklační skládce (skládkovné) zeminy a kamení zatříděného do Katalogu odpadů pod kódem 17 05 04</t>
  </si>
  <si>
    <t>t</t>
  </si>
  <si>
    <t>https://podminky.urs.cz/item/CS_URS_2025_02/171201231</t>
  </si>
  <si>
    <t>9,605*1,8</t>
  </si>
  <si>
    <t>7</t>
  </si>
  <si>
    <t>171251201</t>
  </si>
  <si>
    <t>Uložení sypaniny na skládky nebo meziskládky bez hutnění s upravením uložené sypaniny do předepsaného tvaru</t>
  </si>
  <si>
    <t>14</t>
  </si>
  <si>
    <t>https://podminky.urs.cz/item/CS_URS_2025_02/171251201</t>
  </si>
  <si>
    <t>181912112</t>
  </si>
  <si>
    <t>Úprava pláně vyrovnáním výškových rozdílů ručně v hornině třídy těžitelnosti I skupiny 3 se zhutněním</t>
  </si>
  <si>
    <t>16</t>
  </si>
  <si>
    <t>https://podminky.urs.cz/item/CS_URS_2025_02/181912112</t>
  </si>
  <si>
    <t>"hutnění mlatové cesty" 37,710</t>
  </si>
  <si>
    <t>Zakládání</t>
  </si>
  <si>
    <t>9</t>
  </si>
  <si>
    <t>275321311</t>
  </si>
  <si>
    <t>Základy z betonu železového (bez výztuže) patky z betonu bez zvláštních nároků na prostředí tř. C 16/20</t>
  </si>
  <si>
    <t>18</t>
  </si>
  <si>
    <t>https://podminky.urs.cz/item/CS_URS_2025_02/275321311</t>
  </si>
  <si>
    <t>"bet. polštář pod bet. koule - patka malá" 0,5*0,5*0,250*21</t>
  </si>
  <si>
    <t>"bet. polštář pod bet. koule - patka velká" 1*0,5*0,250*6</t>
  </si>
  <si>
    <t>275321611</t>
  </si>
  <si>
    <t>Základy z betonu železového (bez výztuže) patky z betonu bez zvláštních nároků na prostředí tř. C 30/37</t>
  </si>
  <si>
    <t>-1887121176</t>
  </si>
  <si>
    <t>https://podminky.urs.cz/item/CS_URS_2025_02/275321611</t>
  </si>
  <si>
    <t>"betonový základ na ukotvení přístřešku" (1*1*0,250*11)+(0,5*0,5*0,250*11)</t>
  </si>
  <si>
    <t>11</t>
  </si>
  <si>
    <t>275351121</t>
  </si>
  <si>
    <t>Bednění základů patek zřízení</t>
  </si>
  <si>
    <t>20</t>
  </si>
  <si>
    <t>https://podminky.urs.cz/item/CS_URS_2025_02/275351121</t>
  </si>
  <si>
    <t xml:space="preserve">"zřízení bednění h patek" </t>
  </si>
  <si>
    <t>(1*0,250*4*6)+(0,5*0,25*4*21)</t>
  </si>
  <si>
    <t>"zřízení bednění na ukotvení přístřešku"</t>
  </si>
  <si>
    <t>(1*0,250*4*11)+(0,5*0,25*4*11)</t>
  </si>
  <si>
    <t>275351122</t>
  </si>
  <si>
    <t>Bednění základů patek odstranění</t>
  </si>
  <si>
    <t>22</t>
  </si>
  <si>
    <t>https://podminky.urs.cz/item/CS_URS_2025_02/275351122</t>
  </si>
  <si>
    <t xml:space="preserve">"odstranění bednění  patek" </t>
  </si>
  <si>
    <t>"odstranění bednění na ukotvení přístřešku"</t>
  </si>
  <si>
    <t>13</t>
  </si>
  <si>
    <t>275362021</t>
  </si>
  <si>
    <t>Výztuž základů patek ze svařovaných sítí z drátů typu KARI</t>
  </si>
  <si>
    <t>64863404</t>
  </si>
  <si>
    <t>https://podminky.urs.cz/item/CS_URS_2025_02/275362021</t>
  </si>
  <si>
    <t>0,005*11</t>
  </si>
  <si>
    <t>Komunikace pozemní</t>
  </si>
  <si>
    <t>564851011</t>
  </si>
  <si>
    <t>Podklad ze štěrkodrti ŠD s rozprostřením a zhutněním plochy jednotlivě do 100 m2, po zhutnění tl. 150 mm</t>
  </si>
  <si>
    <t>26</t>
  </si>
  <si>
    <t>https://podminky.urs.cz/item/CS_URS_2025_02/564851011</t>
  </si>
  <si>
    <t>"mlatová cesta"</t>
  </si>
  <si>
    <t>"nosná štěrková vrstva fr. 0-32 mm tl. 150 mm" 37,710</t>
  </si>
  <si>
    <t>15</t>
  </si>
  <si>
    <t>56493211R</t>
  </si>
  <si>
    <t>Mlatový povrch tl. 50 mm</t>
  </si>
  <si>
    <t>28</t>
  </si>
  <si>
    <t>"Mlatový povrch tl. 50 mm" 37,710</t>
  </si>
  <si>
    <t>"podíl hrubého prachu 0,063 mm - 83,7%"</t>
  </si>
  <si>
    <t>"podíl jemného písku 0,2 mm - 13,8%</t>
  </si>
  <si>
    <t xml:space="preserve">"štěrkového zrna a hrubší 2 mm - 44,3%" 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</si>
  <si>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</si>
  <si>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</si>
  <si>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30</t>
  </si>
  <si>
    <t>https://podminky.urs.cz/item/CS_URS_2025_02/596211110</t>
  </si>
  <si>
    <t>"zpětné osazení zámkoé dlažby, dlažba bude použita stávající" 0,5*0,5*21</t>
  </si>
  <si>
    <t>"zpětné osazení zámkoé dlažby, dlažba bude použita stávající" 1*0,5*6</t>
  </si>
  <si>
    <t>Ostatní konstrukce a práce, bourání</t>
  </si>
  <si>
    <t>17</t>
  </si>
  <si>
    <t>953961111</t>
  </si>
  <si>
    <t>Kotva chemická s vyvrtáním otvoru do betonu, železobetonu nebo tvrdého kamene tmel, velikost M 8, hloubka 80 mm</t>
  </si>
  <si>
    <t>kus</t>
  </si>
  <si>
    <t>32</t>
  </si>
  <si>
    <t>https://podminky.urs.cz/item/CS_URS_2025_02/953961111</t>
  </si>
  <si>
    <t>"chemická kotva pro bet. koule" 21+6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</si>
  <si>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</si>
  <si>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</t>
  </si>
  <si>
    <t>34</t>
  </si>
  <si>
    <t>https://podminky.urs.cz/item/CS_URS_2025_02/979051121</t>
  </si>
  <si>
    <t>0,5*0,5*21</t>
  </si>
  <si>
    <t>1*0,5*6</t>
  </si>
  <si>
    <t>19</t>
  </si>
  <si>
    <t>R - 1  E01</t>
  </si>
  <si>
    <t>Betonový sedák vč. dodávky a montáže</t>
  </si>
  <si>
    <t>36</t>
  </si>
  <si>
    <t>R - 2  E02</t>
  </si>
  <si>
    <t>Pískovaná betonová koule vč. dodávky a montáže</t>
  </si>
  <si>
    <t>38</t>
  </si>
  <si>
    <t>R - 3  E03</t>
  </si>
  <si>
    <t>40</t>
  </si>
  <si>
    <t>R - 4  E04</t>
  </si>
  <si>
    <t>Betonová lavička vč. dodávky a montáže</t>
  </si>
  <si>
    <t>42</t>
  </si>
  <si>
    <t>23</t>
  </si>
  <si>
    <t>R - 5  E05</t>
  </si>
  <si>
    <t>Stojanový popelník vč. dodávky a montáže</t>
  </si>
  <si>
    <t>44</t>
  </si>
  <si>
    <t>24</t>
  </si>
  <si>
    <t>R - 6  E06a</t>
  </si>
  <si>
    <t>Seniorská lavička s područkami vč. montáže a dodávky</t>
  </si>
  <si>
    <t>46</t>
  </si>
  <si>
    <t>25</t>
  </si>
  <si>
    <t>R - 7  E06b</t>
  </si>
  <si>
    <t>48</t>
  </si>
  <si>
    <t>R - 8  E06c</t>
  </si>
  <si>
    <t>50</t>
  </si>
  <si>
    <t>27</t>
  </si>
  <si>
    <t>R - 9  E07</t>
  </si>
  <si>
    <t>52</t>
  </si>
  <si>
    <t>R - 10  E08a</t>
  </si>
  <si>
    <t>54</t>
  </si>
  <si>
    <t>29</t>
  </si>
  <si>
    <t>R - 11  E08b</t>
  </si>
  <si>
    <t>56</t>
  </si>
  <si>
    <t>R - 12  E08c</t>
  </si>
  <si>
    <t>58</t>
  </si>
  <si>
    <t>31</t>
  </si>
  <si>
    <t>R - 13  E09</t>
  </si>
  <si>
    <t>60</t>
  </si>
  <si>
    <t>R - 14  E10</t>
  </si>
  <si>
    <t>Odpadkový koš vč. dodávky a montáže</t>
  </si>
  <si>
    <t>62</t>
  </si>
  <si>
    <t>33</t>
  </si>
  <si>
    <t>R - 15  E11</t>
  </si>
  <si>
    <t>Betonový květináč vč. dodávky a montáže</t>
  </si>
  <si>
    <t>64</t>
  </si>
  <si>
    <t>R - 16  E12</t>
  </si>
  <si>
    <t>Betonový stůl vč. dodávky a montáže</t>
  </si>
  <si>
    <t>66</t>
  </si>
  <si>
    <t>35</t>
  </si>
  <si>
    <t>R - 17  E13</t>
  </si>
  <si>
    <t>Informační totem vč. dodávky a montáže</t>
  </si>
  <si>
    <t>68</t>
  </si>
  <si>
    <t>R – 18  E14</t>
  </si>
  <si>
    <t>Betonový odpadkový koš vč. dodávky a montáže</t>
  </si>
  <si>
    <t>70</t>
  </si>
  <si>
    <t>37</t>
  </si>
  <si>
    <t>R – 19  A01</t>
  </si>
  <si>
    <t>Zahradní stůl vč. dodávky a montáže</t>
  </si>
  <si>
    <t>72</t>
  </si>
  <si>
    <t>R – 20  A02</t>
  </si>
  <si>
    <t>Zahradní lavička s područkami pro 3 osoby vč. dodávky a montáže</t>
  </si>
  <si>
    <t>74</t>
  </si>
  <si>
    <t>39</t>
  </si>
  <si>
    <t>R – 21  A03</t>
  </si>
  <si>
    <t>Zahradní lavička s područkami pro 2 osoby vč. dodávky a montáže</t>
  </si>
  <si>
    <t>76</t>
  </si>
  <si>
    <t>R – 22  A04</t>
  </si>
  <si>
    <t>Zahradní křeslo s područkami vč. dodávky a montáže</t>
  </si>
  <si>
    <t>78</t>
  </si>
  <si>
    <t>41</t>
  </si>
  <si>
    <t>R – 23  A05</t>
  </si>
  <si>
    <t>Úložný box na podsedáky vč. dodávky a montáže</t>
  </si>
  <si>
    <t>80</t>
  </si>
  <si>
    <t>R – 24  A06</t>
  </si>
  <si>
    <t>82</t>
  </si>
  <si>
    <t>43</t>
  </si>
  <si>
    <t>R – 25  A07</t>
  </si>
  <si>
    <t>84</t>
  </si>
  <si>
    <t>R – 26  A08</t>
  </si>
  <si>
    <t>Vyvýšený záhon vč. dodávky a montáže</t>
  </si>
  <si>
    <t>86</t>
  </si>
  <si>
    <t>45</t>
  </si>
  <si>
    <t>R – 27  A09</t>
  </si>
  <si>
    <t>Skládací slunečník vč. dodávky a montáže</t>
  </si>
  <si>
    <t>88</t>
  </si>
  <si>
    <t>R – 28  A10</t>
  </si>
  <si>
    <t>Květináč vč. dodávky a montáže</t>
  </si>
  <si>
    <t>90</t>
  </si>
  <si>
    <t>47</t>
  </si>
  <si>
    <t>R – 29  A11a</t>
  </si>
  <si>
    <t>Podsedák vč. dodávky a montáže</t>
  </si>
  <si>
    <t>92</t>
  </si>
  <si>
    <t>R – 30  A11b</t>
  </si>
  <si>
    <t>94</t>
  </si>
  <si>
    <t>49</t>
  </si>
  <si>
    <t>R – 31  A11c</t>
  </si>
  <si>
    <t>96</t>
  </si>
  <si>
    <t>R – 32  A11d</t>
  </si>
  <si>
    <t>98</t>
  </si>
  <si>
    <t>51</t>
  </si>
  <si>
    <t>R – 33  A11e</t>
  </si>
  <si>
    <t>100</t>
  </si>
  <si>
    <t>R – 34  A12</t>
  </si>
  <si>
    <t>Sestava stínící plachta vč. dodávky a montáže</t>
  </si>
  <si>
    <t>102</t>
  </si>
  <si>
    <t>53</t>
  </si>
  <si>
    <t>R – 35  A13</t>
  </si>
  <si>
    <t>104</t>
  </si>
  <si>
    <t>998</t>
  </si>
  <si>
    <t>Přesun hmot</t>
  </si>
  <si>
    <t>998229112</t>
  </si>
  <si>
    <t>Přesun hmot ruční pro pozemní komunikace s naložením a složením na vzdálenost do 50 m, s krytem dlážděným</t>
  </si>
  <si>
    <t>106</t>
  </si>
  <si>
    <t>https://podminky.urs.cz/item/CS_URS_2025_02/998229112</t>
  </si>
  <si>
    <t>VRN - Vedlejší rozpočtové...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</si>
  <si>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</si>
  <si>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</si>
  <si>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</si>
  <si>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VRN9 - Ostatní náklady</t>
  </si>
  <si>
    <t>Vedlejší rozpočtové náklady</t>
  </si>
  <si>
    <t>VRN3</t>
  </si>
  <si>
    <t>Zařízení staveniště</t>
  </si>
  <si>
    <t>030001000</t>
  </si>
  <si>
    <t>kpl</t>
  </si>
  <si>
    <t>https://podminky.urs.cz/item/CS_URS_2025_02/030001000</t>
  </si>
  <si>
    <t>VRN4</t>
  </si>
  <si>
    <t>Inženýrská činnost</t>
  </si>
  <si>
    <t>045303000</t>
  </si>
  <si>
    <t>Koordinační činnost</t>
  </si>
  <si>
    <t>https://podminky.urs.cz/item/CS_URS_2025_02/045303000</t>
  </si>
  <si>
    <t>VRN9</t>
  </si>
  <si>
    <t>Ostatní náklady</t>
  </si>
  <si>
    <t>094002000</t>
  </si>
  <si>
    <t>Ostatní náklady související s výstavbou</t>
  </si>
  <si>
    <t>https://podminky.urs.cz/item/CS_URS_2025_02/094002000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</si>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</sst>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6" fillId="0" borderId="1" xfId="0" applyFont="1" applyBorder="1" applyAlignment="1">
      <alignment vertical="top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49" fontId="46" fillId="0" borderId="1" xfId="0" applyNumberFormat="1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81912112" TargetMode="External"/><Relationship Id="rId13" Type="http://schemas.openxmlformats.org/officeDocument/2006/relationships/hyperlink" Target="https://podminky.urs.cz/item/CS_URS_2025_02/275362021" TargetMode="External"/><Relationship Id="rId18" Type="http://schemas.openxmlformats.org/officeDocument/2006/relationships/hyperlink" Target="https://podminky.urs.cz/item/CS_URS_2025_02/998229112" TargetMode="External"/><Relationship Id="rId3" Type="http://schemas.openxmlformats.org/officeDocument/2006/relationships/hyperlink" Target="https://podminky.urs.cz/item/CS_URS_2025_02/122211101" TargetMode="External"/><Relationship Id="rId7" Type="http://schemas.openxmlformats.org/officeDocument/2006/relationships/hyperlink" Target="https://podminky.urs.cz/item/CS_URS_2025_02/171251201" TargetMode="External"/><Relationship Id="rId12" Type="http://schemas.openxmlformats.org/officeDocument/2006/relationships/hyperlink" Target="https://podminky.urs.cz/item/CS_URS_2025_02/275351122" TargetMode="External"/><Relationship Id="rId17" Type="http://schemas.openxmlformats.org/officeDocument/2006/relationships/hyperlink" Target="https://podminky.urs.cz/item/CS_URS_2025_02/979051121" TargetMode="External"/><Relationship Id="rId2" Type="http://schemas.openxmlformats.org/officeDocument/2006/relationships/hyperlink" Target="https://podminky.urs.cz/item/CS_URS_2025_02/122211101" TargetMode="External"/><Relationship Id="rId16" Type="http://schemas.openxmlformats.org/officeDocument/2006/relationships/hyperlink" Target="https://podminky.urs.cz/item/CS_URS_2025_02/953961111" TargetMode="External"/><Relationship Id="rId1" Type="http://schemas.openxmlformats.org/officeDocument/2006/relationships/hyperlink" Target="https://podminky.urs.cz/item/CS_URS_2025_02/113106123" TargetMode="External"/><Relationship Id="rId6" Type="http://schemas.openxmlformats.org/officeDocument/2006/relationships/hyperlink" Target="https://podminky.urs.cz/item/CS_URS_2025_02/171201231" TargetMode="External"/><Relationship Id="rId11" Type="http://schemas.openxmlformats.org/officeDocument/2006/relationships/hyperlink" Target="https://podminky.urs.cz/item/CS_URS_2025_02/275351121" TargetMode="External"/><Relationship Id="rId5" Type="http://schemas.openxmlformats.org/officeDocument/2006/relationships/hyperlink" Target="https://podminky.urs.cz/item/CS_URS_2025_02/162751117" TargetMode="External"/><Relationship Id="rId15" Type="http://schemas.openxmlformats.org/officeDocument/2006/relationships/hyperlink" Target="https://podminky.urs.cz/item/CS_URS_2025_02/596211110" TargetMode="External"/><Relationship Id="rId10" Type="http://schemas.openxmlformats.org/officeDocument/2006/relationships/hyperlink" Target="https://podminky.urs.cz/item/CS_URS_2025_02/275321611" TargetMode="External"/><Relationship Id="rId19" Type="http://schemas.openxmlformats.org/officeDocument/2006/relationships/drawing" Target="../drawings/drawing2.xml"/><Relationship Id="rId4" Type="http://schemas.openxmlformats.org/officeDocument/2006/relationships/hyperlink" Target="https://podminky.urs.cz/item/CS_URS_2025_02/162251102" TargetMode="External"/><Relationship Id="rId9" Type="http://schemas.openxmlformats.org/officeDocument/2006/relationships/hyperlink" Target="https://podminky.urs.cz/item/CS_URS_2025_02/275321311" TargetMode="External"/><Relationship Id="rId14" Type="http://schemas.openxmlformats.org/officeDocument/2006/relationships/hyperlink" Target="https://podminky.urs.cz/item/CS_URS_2025_02/56485101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2/094002000" TargetMode="External"/><Relationship Id="rId2" Type="http://schemas.openxmlformats.org/officeDocument/2006/relationships/hyperlink" Target="https://podminky.urs.cz/item/CS_URS_2025_02/045303000" TargetMode="External"/><Relationship Id="rId1" Type="http://schemas.openxmlformats.org/officeDocument/2006/relationships/hyperlink" Target="https://podminky.urs.cz/item/CS_URS_2025_02/030001000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257"/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56" t="s">
        <v>14</v>
      </c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257"/>
      <c r="AO5" s="257"/>
      <c r="AR5" s="20"/>
      <c r="BE5" s="253" t="s">
        <v>15</v>
      </c>
      <c r="BS5" s="17" t="s">
        <v>6</v>
      </c>
    </row>
    <row r="6" spans="1:74" ht="36.9" customHeight="1">
      <c r="B6" s="20"/>
      <c r="D6" s="26" t="s">
        <v>16</v>
      </c>
      <c r="K6" s="258" t="s">
        <v>17</v>
      </c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57"/>
      <c r="AL6" s="257"/>
      <c r="AM6" s="257"/>
      <c r="AN6" s="257"/>
      <c r="AO6" s="257"/>
      <c r="AR6" s="20"/>
      <c r="BE6" s="254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54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54"/>
      <c r="BS8" s="17" t="s">
        <v>6</v>
      </c>
    </row>
    <row r="9" spans="1:74" ht="14.4" customHeight="1">
      <c r="B9" s="20"/>
      <c r="AR9" s="20"/>
      <c r="BE9" s="254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19</v>
      </c>
      <c r="AR10" s="20"/>
      <c r="BE10" s="254"/>
      <c r="BS10" s="17" t="s">
        <v>6</v>
      </c>
    </row>
    <row r="11" spans="1:74" ht="18.45" customHeight="1">
      <c r="B11" s="20"/>
      <c r="E11" s="25" t="s">
        <v>27</v>
      </c>
      <c r="AK11" s="27" t="s">
        <v>28</v>
      </c>
      <c r="AN11" s="25" t="s">
        <v>19</v>
      </c>
      <c r="AR11" s="20"/>
      <c r="BE11" s="254"/>
      <c r="BS11" s="17" t="s">
        <v>6</v>
      </c>
    </row>
    <row r="12" spans="1:74" ht="6.9" customHeight="1">
      <c r="B12" s="20"/>
      <c r="AR12" s="20"/>
      <c r="BE12" s="254"/>
      <c r="BS12" s="17" t="s">
        <v>6</v>
      </c>
    </row>
    <row r="13" spans="1:74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254"/>
      <c r="BS13" s="17" t="s">
        <v>6</v>
      </c>
    </row>
    <row r="14" spans="1:74" ht="13.2">
      <c r="B14" s="20"/>
      <c r="E14" s="259" t="s">
        <v>30</v>
      </c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7" t="s">
        <v>28</v>
      </c>
      <c r="AN14" s="29" t="s">
        <v>30</v>
      </c>
      <c r="AR14" s="20"/>
      <c r="BE14" s="254"/>
      <c r="BS14" s="17" t="s">
        <v>6</v>
      </c>
    </row>
    <row r="15" spans="1:74" ht="6.9" customHeight="1">
      <c r="B15" s="20"/>
      <c r="AR15" s="20"/>
      <c r="BE15" s="254"/>
      <c r="BS15" s="17" t="s">
        <v>4</v>
      </c>
    </row>
    <row r="16" spans="1:74" ht="12" customHeight="1">
      <c r="B16" s="20"/>
      <c r="D16" s="27" t="s">
        <v>31</v>
      </c>
      <c r="AK16" s="27" t="s">
        <v>26</v>
      </c>
      <c r="AN16" s="25" t="s">
        <v>19</v>
      </c>
      <c r="AR16" s="20"/>
      <c r="BE16" s="254"/>
      <c r="BS16" s="17" t="s">
        <v>4</v>
      </c>
    </row>
    <row r="17" spans="2:71" ht="18.45" customHeight="1">
      <c r="B17" s="20"/>
      <c r="E17" s="25" t="s">
        <v>32</v>
      </c>
      <c r="AK17" s="27" t="s">
        <v>28</v>
      </c>
      <c r="AN17" s="25" t="s">
        <v>19</v>
      </c>
      <c r="AR17" s="20"/>
      <c r="BE17" s="254"/>
      <c r="BS17" s="17" t="s">
        <v>33</v>
      </c>
    </row>
    <row r="18" spans="2:71" ht="6.9" customHeight="1">
      <c r="B18" s="20"/>
      <c r="AR18" s="20"/>
      <c r="BE18" s="254"/>
      <c r="BS18" s="17" t="s">
        <v>6</v>
      </c>
    </row>
    <row r="19" spans="2:71" ht="12" customHeight="1">
      <c r="B19" s="20"/>
      <c r="D19" s="27" t="s">
        <v>34</v>
      </c>
      <c r="AK19" s="27" t="s">
        <v>26</v>
      </c>
      <c r="AN19" s="25" t="s">
        <v>19</v>
      </c>
      <c r="AR19" s="20"/>
      <c r="BE19" s="254"/>
      <c r="BS19" s="17" t="s">
        <v>6</v>
      </c>
    </row>
    <row r="20" spans="2:71" ht="18.45" customHeight="1">
      <c r="B20" s="20"/>
      <c r="E20" s="25" t="s">
        <v>32</v>
      </c>
      <c r="AK20" s="27" t="s">
        <v>28</v>
      </c>
      <c r="AN20" s="25" t="s">
        <v>19</v>
      </c>
      <c r="AR20" s="20"/>
      <c r="BE20" s="254"/>
      <c r="BS20" s="17" t="s">
        <v>4</v>
      </c>
    </row>
    <row r="21" spans="2:71" ht="6.9" customHeight="1">
      <c r="B21" s="20"/>
      <c r="AR21" s="20"/>
      <c r="BE21" s="254"/>
    </row>
    <row r="22" spans="2:71" ht="12" customHeight="1">
      <c r="B22" s="20"/>
      <c r="D22" s="27" t="s">
        <v>35</v>
      </c>
      <c r="AR22" s="20"/>
      <c r="BE22" s="254"/>
    </row>
    <row r="23" spans="2:71" ht="47.25" customHeight="1">
      <c r="B23" s="20"/>
      <c r="E23" s="261" t="s">
        <v>36</v>
      </c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R23" s="20"/>
      <c r="BE23" s="254"/>
    </row>
    <row r="24" spans="2:71" ht="6.9" customHeight="1">
      <c r="B24" s="20"/>
      <c r="AR24" s="20"/>
      <c r="BE24" s="254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54"/>
    </row>
    <row r="26" spans="2:71" s="1" customFormat="1" ht="25.95" customHeight="1">
      <c r="B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62">
        <f>ROUND(AG54,2)</f>
        <v>0</v>
      </c>
      <c r="AL26" s="263"/>
      <c r="AM26" s="263"/>
      <c r="AN26" s="263"/>
      <c r="AO26" s="263"/>
      <c r="AR26" s="32"/>
      <c r="BE26" s="254"/>
    </row>
    <row r="27" spans="2:71" s="1" customFormat="1" ht="6.9" customHeight="1">
      <c r="B27" s="32"/>
      <c r="AR27" s="32"/>
      <c r="BE27" s="254"/>
    </row>
    <row r="28" spans="2:71" s="1" customFormat="1" ht="13.2">
      <c r="B28" s="32"/>
      <c r="L28" s="264" t="s">
        <v>38</v>
      </c>
      <c r="M28" s="264"/>
      <c r="N28" s="264"/>
      <c r="O28" s="264"/>
      <c r="P28" s="264"/>
      <c r="W28" s="264" t="s">
        <v>39</v>
      </c>
      <c r="X28" s="264"/>
      <c r="Y28" s="264"/>
      <c r="Z28" s="264"/>
      <c r="AA28" s="264"/>
      <c r="AB28" s="264"/>
      <c r="AC28" s="264"/>
      <c r="AD28" s="264"/>
      <c r="AE28" s="264"/>
      <c r="AK28" s="264" t="s">
        <v>40</v>
      </c>
      <c r="AL28" s="264"/>
      <c r="AM28" s="264"/>
      <c r="AN28" s="264"/>
      <c r="AO28" s="264"/>
      <c r="AR28" s="32"/>
      <c r="BE28" s="254"/>
    </row>
    <row r="29" spans="2:71" s="2" customFormat="1" ht="14.4" customHeight="1">
      <c r="B29" s="36"/>
      <c r="D29" s="27" t="s">
        <v>41</v>
      </c>
      <c r="F29" s="27" t="s">
        <v>42</v>
      </c>
      <c r="L29" s="267">
        <v>0.21</v>
      </c>
      <c r="M29" s="266"/>
      <c r="N29" s="266"/>
      <c r="O29" s="266"/>
      <c r="P29" s="266"/>
      <c r="W29" s="265">
        <f>ROUND(AZ54, 2)</f>
        <v>0</v>
      </c>
      <c r="X29" s="266"/>
      <c r="Y29" s="266"/>
      <c r="Z29" s="266"/>
      <c r="AA29" s="266"/>
      <c r="AB29" s="266"/>
      <c r="AC29" s="266"/>
      <c r="AD29" s="266"/>
      <c r="AE29" s="266"/>
      <c r="AK29" s="265">
        <f>ROUND(AV54, 2)</f>
        <v>0</v>
      </c>
      <c r="AL29" s="266"/>
      <c r="AM29" s="266"/>
      <c r="AN29" s="266"/>
      <c r="AO29" s="266"/>
      <c r="AR29" s="36"/>
      <c r="BE29" s="255"/>
    </row>
    <row r="30" spans="2:71" s="2" customFormat="1" ht="14.4" customHeight="1">
      <c r="B30" s="36"/>
      <c r="F30" s="27" t="s">
        <v>43</v>
      </c>
      <c r="L30" s="267">
        <v>0.12</v>
      </c>
      <c r="M30" s="266"/>
      <c r="N30" s="266"/>
      <c r="O30" s="266"/>
      <c r="P30" s="266"/>
      <c r="W30" s="265">
        <f>ROUND(BA54, 2)</f>
        <v>0</v>
      </c>
      <c r="X30" s="266"/>
      <c r="Y30" s="266"/>
      <c r="Z30" s="266"/>
      <c r="AA30" s="266"/>
      <c r="AB30" s="266"/>
      <c r="AC30" s="266"/>
      <c r="AD30" s="266"/>
      <c r="AE30" s="266"/>
      <c r="AK30" s="265">
        <f>ROUND(AW54, 2)</f>
        <v>0</v>
      </c>
      <c r="AL30" s="266"/>
      <c r="AM30" s="266"/>
      <c r="AN30" s="266"/>
      <c r="AO30" s="266"/>
      <c r="AR30" s="36"/>
      <c r="BE30" s="255"/>
    </row>
    <row r="31" spans="2:71" s="2" customFormat="1" ht="14.4" hidden="1" customHeight="1">
      <c r="B31" s="36"/>
      <c r="F31" s="27" t="s">
        <v>44</v>
      </c>
      <c r="L31" s="267">
        <v>0.21</v>
      </c>
      <c r="M31" s="266"/>
      <c r="N31" s="266"/>
      <c r="O31" s="266"/>
      <c r="P31" s="266"/>
      <c r="W31" s="265">
        <f>ROUND(BB54, 2)</f>
        <v>0</v>
      </c>
      <c r="X31" s="266"/>
      <c r="Y31" s="266"/>
      <c r="Z31" s="266"/>
      <c r="AA31" s="266"/>
      <c r="AB31" s="266"/>
      <c r="AC31" s="266"/>
      <c r="AD31" s="266"/>
      <c r="AE31" s="266"/>
      <c r="AK31" s="265">
        <v>0</v>
      </c>
      <c r="AL31" s="266"/>
      <c r="AM31" s="266"/>
      <c r="AN31" s="266"/>
      <c r="AO31" s="266"/>
      <c r="AR31" s="36"/>
      <c r="BE31" s="255"/>
    </row>
    <row r="32" spans="2:71" s="2" customFormat="1" ht="14.4" hidden="1" customHeight="1">
      <c r="B32" s="36"/>
      <c r="F32" s="27" t="s">
        <v>45</v>
      </c>
      <c r="L32" s="267">
        <v>0.12</v>
      </c>
      <c r="M32" s="266"/>
      <c r="N32" s="266"/>
      <c r="O32" s="266"/>
      <c r="P32" s="266"/>
      <c r="W32" s="265">
        <f>ROUND(BC54, 2)</f>
        <v>0</v>
      </c>
      <c r="X32" s="266"/>
      <c r="Y32" s="266"/>
      <c r="Z32" s="266"/>
      <c r="AA32" s="266"/>
      <c r="AB32" s="266"/>
      <c r="AC32" s="266"/>
      <c r="AD32" s="266"/>
      <c r="AE32" s="266"/>
      <c r="AK32" s="265">
        <v>0</v>
      </c>
      <c r="AL32" s="266"/>
      <c r="AM32" s="266"/>
      <c r="AN32" s="266"/>
      <c r="AO32" s="266"/>
      <c r="AR32" s="36"/>
      <c r="BE32" s="255"/>
    </row>
    <row r="33" spans="2:44" s="2" customFormat="1" ht="14.4" hidden="1" customHeight="1">
      <c r="B33" s="36"/>
      <c r="F33" s="27" t="s">
        <v>46</v>
      </c>
      <c r="L33" s="267">
        <v>0</v>
      </c>
      <c r="M33" s="266"/>
      <c r="N33" s="266"/>
      <c r="O33" s="266"/>
      <c r="P33" s="266"/>
      <c r="W33" s="265">
        <f>ROUND(BD54, 2)</f>
        <v>0</v>
      </c>
      <c r="X33" s="266"/>
      <c r="Y33" s="266"/>
      <c r="Z33" s="266"/>
      <c r="AA33" s="266"/>
      <c r="AB33" s="266"/>
      <c r="AC33" s="266"/>
      <c r="AD33" s="266"/>
      <c r="AE33" s="266"/>
      <c r="AK33" s="265">
        <v>0</v>
      </c>
      <c r="AL33" s="266"/>
      <c r="AM33" s="266"/>
      <c r="AN33" s="266"/>
      <c r="AO33" s="266"/>
      <c r="AR33" s="36"/>
    </row>
    <row r="34" spans="2:44" s="1" customFormat="1" ht="6.9" customHeight="1">
      <c r="B34" s="32"/>
      <c r="AR34" s="32"/>
    </row>
    <row r="35" spans="2:44" s="1" customFormat="1" ht="25.95" customHeight="1">
      <c r="B35" s="32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268" t="s">
        <v>49</v>
      </c>
      <c r="Y35" s="269"/>
      <c r="Z35" s="269"/>
      <c r="AA35" s="269"/>
      <c r="AB35" s="269"/>
      <c r="AC35" s="39"/>
      <c r="AD35" s="39"/>
      <c r="AE35" s="39"/>
      <c r="AF35" s="39"/>
      <c r="AG35" s="39"/>
      <c r="AH35" s="39"/>
      <c r="AI35" s="39"/>
      <c r="AJ35" s="39"/>
      <c r="AK35" s="270">
        <f>SUM(AK26:AK33)</f>
        <v>0</v>
      </c>
      <c r="AL35" s="269"/>
      <c r="AM35" s="269"/>
      <c r="AN35" s="269"/>
      <c r="AO35" s="271"/>
      <c r="AP35" s="37"/>
      <c r="AQ35" s="37"/>
      <c r="AR35" s="32"/>
    </row>
    <row r="36" spans="2:44" s="1" customFormat="1" ht="6.9" customHeight="1">
      <c r="B36" s="32"/>
      <c r="AR36" s="32"/>
    </row>
    <row r="37" spans="2:44" s="1" customFormat="1" ht="6.9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" customHeight="1">
      <c r="B42" s="32"/>
      <c r="C42" s="21" t="s">
        <v>50</v>
      </c>
      <c r="AR42" s="32"/>
    </row>
    <row r="43" spans="2:44" s="1" customFormat="1" ht="6.9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036-25</v>
      </c>
      <c r="AR44" s="45"/>
    </row>
    <row r="45" spans="2:44" s="4" customFormat="1" ht="36.9" customHeight="1">
      <c r="B45" s="46"/>
      <c r="C45" s="47" t="s">
        <v>16</v>
      </c>
      <c r="L45" s="272" t="str">
        <f>K6</f>
        <v>Dům s pečovatelskou službou v Praze Řepích</v>
      </c>
      <c r="M45" s="273"/>
      <c r="N45" s="273"/>
      <c r="O45" s="273"/>
      <c r="P45" s="273"/>
      <c r="Q45" s="273"/>
      <c r="R45" s="273"/>
      <c r="S45" s="273"/>
      <c r="T45" s="273"/>
      <c r="U45" s="273"/>
      <c r="V45" s="273"/>
      <c r="W45" s="273"/>
      <c r="X45" s="273"/>
      <c r="Y45" s="273"/>
      <c r="Z45" s="273"/>
      <c r="AA45" s="273"/>
      <c r="AB45" s="273"/>
      <c r="AC45" s="273"/>
      <c r="AD45" s="273"/>
      <c r="AE45" s="273"/>
      <c r="AF45" s="273"/>
      <c r="AG45" s="273"/>
      <c r="AH45" s="273"/>
      <c r="AI45" s="273"/>
      <c r="AJ45" s="273"/>
      <c r="AK45" s="273"/>
      <c r="AL45" s="273"/>
      <c r="AM45" s="273"/>
      <c r="AN45" s="273"/>
      <c r="AO45" s="273"/>
      <c r="AR45" s="46"/>
    </row>
    <row r="46" spans="2:44" s="1" customFormat="1" ht="6.9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Řepy - ul. K Šancím</v>
      </c>
      <c r="AI47" s="27" t="s">
        <v>23</v>
      </c>
      <c r="AM47" s="274" t="str">
        <f>IF(AN8= "","",AN8)</f>
        <v>9. 2. 2026</v>
      </c>
      <c r="AN47" s="274"/>
      <c r="AR47" s="32"/>
    </row>
    <row r="48" spans="2:44" s="1" customFormat="1" ht="6.9" customHeight="1">
      <c r="B48" s="32"/>
      <c r="AR48" s="32"/>
    </row>
    <row r="49" spans="1:91" s="1" customFormat="1" ht="25.65" customHeight="1">
      <c r="B49" s="32"/>
      <c r="C49" s="27" t="s">
        <v>25</v>
      </c>
      <c r="L49" s="3" t="str">
        <f>IF(E11= "","",E11)</f>
        <v>Městská část Praha 17, Žalanského 291/12b</v>
      </c>
      <c r="AI49" s="27" t="s">
        <v>31</v>
      </c>
      <c r="AM49" s="275" t="str">
        <f>IF(E17="","",E17)</f>
        <v>MRaS architekti, s.r.o., Ocelářská 311/10, Praha 9</v>
      </c>
      <c r="AN49" s="276"/>
      <c r="AO49" s="276"/>
      <c r="AP49" s="276"/>
      <c r="AR49" s="32"/>
      <c r="AS49" s="277" t="s">
        <v>51</v>
      </c>
      <c r="AT49" s="278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25.65" customHeight="1">
      <c r="B50" s="32"/>
      <c r="C50" s="27" t="s">
        <v>29</v>
      </c>
      <c r="L50" s="3" t="str">
        <f>IF(E14= "Vyplň údaj","",E14)</f>
        <v/>
      </c>
      <c r="AI50" s="27" t="s">
        <v>34</v>
      </c>
      <c r="AM50" s="275" t="str">
        <f>IF(E20="","",E20)</f>
        <v>MRaS architekti, s.r.o., Ocelářská 311/10, Praha 9</v>
      </c>
      <c r="AN50" s="276"/>
      <c r="AO50" s="276"/>
      <c r="AP50" s="276"/>
      <c r="AR50" s="32"/>
      <c r="AS50" s="279"/>
      <c r="AT50" s="280"/>
      <c r="BD50" s="53"/>
    </row>
    <row r="51" spans="1:91" s="1" customFormat="1" ht="10.8" customHeight="1">
      <c r="B51" s="32"/>
      <c r="AR51" s="32"/>
      <c r="AS51" s="279"/>
      <c r="AT51" s="280"/>
      <c r="BD51" s="53"/>
    </row>
    <row r="52" spans="1:91" s="1" customFormat="1" ht="29.25" customHeight="1">
      <c r="B52" s="32"/>
      <c r="C52" s="281" t="s">
        <v>52</v>
      </c>
      <c r="D52" s="282"/>
      <c r="E52" s="282"/>
      <c r="F52" s="282"/>
      <c r="G52" s="282"/>
      <c r="H52" s="54"/>
      <c r="I52" s="283" t="s">
        <v>53</v>
      </c>
      <c r="J52" s="282"/>
      <c r="K52" s="282"/>
      <c r="L52" s="282"/>
      <c r="M52" s="282"/>
      <c r="N52" s="282"/>
      <c r="O52" s="282"/>
      <c r="P52" s="282"/>
      <c r="Q52" s="282"/>
      <c r="R52" s="282"/>
      <c r="S52" s="282"/>
      <c r="T52" s="282"/>
      <c r="U52" s="282"/>
      <c r="V52" s="282"/>
      <c r="W52" s="282"/>
      <c r="X52" s="282"/>
      <c r="Y52" s="282"/>
      <c r="Z52" s="282"/>
      <c r="AA52" s="282"/>
      <c r="AB52" s="282"/>
      <c r="AC52" s="282"/>
      <c r="AD52" s="282"/>
      <c r="AE52" s="282"/>
      <c r="AF52" s="282"/>
      <c r="AG52" s="284" t="s">
        <v>54</v>
      </c>
      <c r="AH52" s="282"/>
      <c r="AI52" s="282"/>
      <c r="AJ52" s="282"/>
      <c r="AK52" s="282"/>
      <c r="AL52" s="282"/>
      <c r="AM52" s="282"/>
      <c r="AN52" s="283" t="s">
        <v>55</v>
      </c>
      <c r="AO52" s="282"/>
      <c r="AP52" s="282"/>
      <c r="AQ52" s="55" t="s">
        <v>56</v>
      </c>
      <c r="AR52" s="32"/>
      <c r="AS52" s="56" t="s">
        <v>57</v>
      </c>
      <c r="AT52" s="57" t="s">
        <v>58</v>
      </c>
      <c r="AU52" s="57" t="s">
        <v>59</v>
      </c>
      <c r="AV52" s="57" t="s">
        <v>60</v>
      </c>
      <c r="AW52" s="57" t="s">
        <v>61</v>
      </c>
      <c r="AX52" s="57" t="s">
        <v>62</v>
      </c>
      <c r="AY52" s="57" t="s">
        <v>63</v>
      </c>
      <c r="AZ52" s="57" t="s">
        <v>64</v>
      </c>
      <c r="BA52" s="57" t="s">
        <v>65</v>
      </c>
      <c r="BB52" s="57" t="s">
        <v>66</v>
      </c>
      <c r="BC52" s="57" t="s">
        <v>67</v>
      </c>
      <c r="BD52" s="58" t="s">
        <v>68</v>
      </c>
    </row>
    <row r="53" spans="1:91" s="1" customFormat="1" ht="10.8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" customHeight="1">
      <c r="B54" s="60"/>
      <c r="C54" s="61" t="s">
        <v>69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88">
        <f>ROUND(SUM(AG55:AG56),2)</f>
        <v>0</v>
      </c>
      <c r="AH54" s="288"/>
      <c r="AI54" s="288"/>
      <c r="AJ54" s="288"/>
      <c r="AK54" s="288"/>
      <c r="AL54" s="288"/>
      <c r="AM54" s="288"/>
      <c r="AN54" s="289">
        <f>SUM(AG54,AT54)</f>
        <v>0</v>
      </c>
      <c r="AO54" s="289"/>
      <c r="AP54" s="289"/>
      <c r="AQ54" s="64" t="s">
        <v>19</v>
      </c>
      <c r="AR54" s="60"/>
      <c r="AS54" s="65">
        <f>ROUND(SUM(AS55:AS56),2)</f>
        <v>0</v>
      </c>
      <c r="AT54" s="66">
        <f>ROUND(SUM(AV54:AW54),2)</f>
        <v>0</v>
      </c>
      <c r="AU54" s="67">
        <f>ROUND(SUM(AU55:AU56),5)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ROUND(SUM(AZ55:AZ56),2)</f>
        <v>0</v>
      </c>
      <c r="BA54" s="66">
        <f>ROUND(SUM(BA55:BA56),2)</f>
        <v>0</v>
      </c>
      <c r="BB54" s="66">
        <f>ROUND(SUM(BB55:BB56),2)</f>
        <v>0</v>
      </c>
      <c r="BC54" s="66">
        <f>ROUND(SUM(BC55:BC56),2)</f>
        <v>0</v>
      </c>
      <c r="BD54" s="68">
        <f>ROUND(SUM(BD55:BD56),2)</f>
        <v>0</v>
      </c>
      <c r="BS54" s="69" t="s">
        <v>70</v>
      </c>
      <c r="BT54" s="69" t="s">
        <v>71</v>
      </c>
      <c r="BU54" s="70" t="s">
        <v>72</v>
      </c>
      <c r="BV54" s="69" t="s">
        <v>73</v>
      </c>
      <c r="BW54" s="69" t="s">
        <v>5</v>
      </c>
      <c r="BX54" s="69" t="s">
        <v>74</v>
      </c>
      <c r="CL54" s="69" t="s">
        <v>19</v>
      </c>
    </row>
    <row r="55" spans="1:91" s="6" customFormat="1" ht="16.5" customHeight="1">
      <c r="A55" s="71" t="s">
        <v>75</v>
      </c>
      <c r="B55" s="72"/>
      <c r="C55" s="73"/>
      <c r="D55" s="287" t="s">
        <v>76</v>
      </c>
      <c r="E55" s="287"/>
      <c r="F55" s="287"/>
      <c r="G55" s="287"/>
      <c r="H55" s="287"/>
      <c r="I55" s="74"/>
      <c r="J55" s="287" t="s">
        <v>77</v>
      </c>
      <c r="K55" s="287"/>
      <c r="L55" s="287"/>
      <c r="M55" s="287"/>
      <c r="N55" s="287"/>
      <c r="O55" s="287"/>
      <c r="P55" s="287"/>
      <c r="Q55" s="287"/>
      <c r="R55" s="287"/>
      <c r="S55" s="287"/>
      <c r="T55" s="287"/>
      <c r="U55" s="287"/>
      <c r="V55" s="287"/>
      <c r="W55" s="287"/>
      <c r="X55" s="287"/>
      <c r="Y55" s="287"/>
      <c r="Z55" s="287"/>
      <c r="AA55" s="287"/>
      <c r="AB55" s="287"/>
      <c r="AC55" s="287"/>
      <c r="AD55" s="287"/>
      <c r="AE55" s="287"/>
      <c r="AF55" s="287"/>
      <c r="AG55" s="285">
        <f>'SO 01 - Venkovní mobiliář'!J30</f>
        <v>0</v>
      </c>
      <c r="AH55" s="286"/>
      <c r="AI55" s="286"/>
      <c r="AJ55" s="286"/>
      <c r="AK55" s="286"/>
      <c r="AL55" s="286"/>
      <c r="AM55" s="286"/>
      <c r="AN55" s="285">
        <f>SUM(AG55,AT55)</f>
        <v>0</v>
      </c>
      <c r="AO55" s="286"/>
      <c r="AP55" s="286"/>
      <c r="AQ55" s="75" t="s">
        <v>78</v>
      </c>
      <c r="AR55" s="72"/>
      <c r="AS55" s="76">
        <v>0</v>
      </c>
      <c r="AT55" s="77">
        <f>ROUND(SUM(AV55:AW55),2)</f>
        <v>0</v>
      </c>
      <c r="AU55" s="78">
        <f>'SO 01 - Venkovní mobiliář'!P85</f>
        <v>0</v>
      </c>
      <c r="AV55" s="77">
        <f>'SO 01 - Venkovní mobiliář'!J33</f>
        <v>0</v>
      </c>
      <c r="AW55" s="77">
        <f>'SO 01 - Venkovní mobiliář'!J34</f>
        <v>0</v>
      </c>
      <c r="AX55" s="77">
        <f>'SO 01 - Venkovní mobiliář'!J35</f>
        <v>0</v>
      </c>
      <c r="AY55" s="77">
        <f>'SO 01 - Venkovní mobiliář'!J36</f>
        <v>0</v>
      </c>
      <c r="AZ55" s="77">
        <f>'SO 01 - Venkovní mobiliář'!F33</f>
        <v>0</v>
      </c>
      <c r="BA55" s="77">
        <f>'SO 01 - Venkovní mobiliář'!F34</f>
        <v>0</v>
      </c>
      <c r="BB55" s="77">
        <f>'SO 01 - Venkovní mobiliář'!F35</f>
        <v>0</v>
      </c>
      <c r="BC55" s="77">
        <f>'SO 01 - Venkovní mobiliář'!F36</f>
        <v>0</v>
      </c>
      <c r="BD55" s="79">
        <f>'SO 01 - Venkovní mobiliář'!F37</f>
        <v>0</v>
      </c>
      <c r="BT55" s="80" t="s">
        <v>79</v>
      </c>
      <c r="BV55" s="80" t="s">
        <v>73</v>
      </c>
      <c r="BW55" s="80" t="s">
        <v>80</v>
      </c>
      <c r="BX55" s="80" t="s">
        <v>5</v>
      </c>
      <c r="CL55" s="80" t="s">
        <v>19</v>
      </c>
      <c r="CM55" s="80" t="s">
        <v>81</v>
      </c>
    </row>
    <row r="56" spans="1:91" s="6" customFormat="1" ht="16.5" customHeight="1">
      <c r="A56" s="71" t="s">
        <v>75</v>
      </c>
      <c r="B56" s="72"/>
      <c r="C56" s="73"/>
      <c r="D56" s="287" t="s">
        <v>82</v>
      </c>
      <c r="E56" s="287"/>
      <c r="F56" s="287"/>
      <c r="G56" s="287"/>
      <c r="H56" s="287"/>
      <c r="I56" s="74"/>
      <c r="J56" s="287" t="s">
        <v>83</v>
      </c>
      <c r="K56" s="287"/>
      <c r="L56" s="287"/>
      <c r="M56" s="287"/>
      <c r="N56" s="287"/>
      <c r="O56" s="287"/>
      <c r="P56" s="287"/>
      <c r="Q56" s="287"/>
      <c r="R56" s="287"/>
      <c r="S56" s="287"/>
      <c r="T56" s="287"/>
      <c r="U56" s="287"/>
      <c r="V56" s="287"/>
      <c r="W56" s="287"/>
      <c r="X56" s="287"/>
      <c r="Y56" s="287"/>
      <c r="Z56" s="287"/>
      <c r="AA56" s="287"/>
      <c r="AB56" s="287"/>
      <c r="AC56" s="287"/>
      <c r="AD56" s="287"/>
      <c r="AE56" s="287"/>
      <c r="AF56" s="287"/>
      <c r="AG56" s="285">
        <f>'VRN - Vedlejší rozpočtové...'!J30</f>
        <v>0</v>
      </c>
      <c r="AH56" s="286"/>
      <c r="AI56" s="286"/>
      <c r="AJ56" s="286"/>
      <c r="AK56" s="286"/>
      <c r="AL56" s="286"/>
      <c r="AM56" s="286"/>
      <c r="AN56" s="285">
        <f>SUM(AG56,AT56)</f>
        <v>0</v>
      </c>
      <c r="AO56" s="286"/>
      <c r="AP56" s="286"/>
      <c r="AQ56" s="75" t="s">
        <v>78</v>
      </c>
      <c r="AR56" s="72"/>
      <c r="AS56" s="81">
        <v>0</v>
      </c>
      <c r="AT56" s="82">
        <f>ROUND(SUM(AV56:AW56),2)</f>
        <v>0</v>
      </c>
      <c r="AU56" s="83">
        <f>'VRN - Vedlejší rozpočtové...'!P83</f>
        <v>0</v>
      </c>
      <c r="AV56" s="82">
        <f>'VRN - Vedlejší rozpočtové...'!J33</f>
        <v>0</v>
      </c>
      <c r="AW56" s="82">
        <f>'VRN - Vedlejší rozpočtové...'!J34</f>
        <v>0</v>
      </c>
      <c r="AX56" s="82">
        <f>'VRN - Vedlejší rozpočtové...'!J35</f>
        <v>0</v>
      </c>
      <c r="AY56" s="82">
        <f>'VRN - Vedlejší rozpočtové...'!J36</f>
        <v>0</v>
      </c>
      <c r="AZ56" s="82">
        <f>'VRN - Vedlejší rozpočtové...'!F33</f>
        <v>0</v>
      </c>
      <c r="BA56" s="82">
        <f>'VRN - Vedlejší rozpočtové...'!F34</f>
        <v>0</v>
      </c>
      <c r="BB56" s="82">
        <f>'VRN - Vedlejší rozpočtové...'!F35</f>
        <v>0</v>
      </c>
      <c r="BC56" s="82">
        <f>'VRN - Vedlejší rozpočtové...'!F36</f>
        <v>0</v>
      </c>
      <c r="BD56" s="84">
        <f>'VRN - Vedlejší rozpočtové...'!F37</f>
        <v>0</v>
      </c>
      <c r="BT56" s="80" t="s">
        <v>79</v>
      </c>
      <c r="BV56" s="80" t="s">
        <v>73</v>
      </c>
      <c r="BW56" s="80" t="s">
        <v>84</v>
      </c>
      <c r="BX56" s="80" t="s">
        <v>5</v>
      </c>
      <c r="CL56" s="80" t="s">
        <v>19</v>
      </c>
      <c r="CM56" s="80" t="s">
        <v>81</v>
      </c>
    </row>
    <row r="57" spans="1:91" s="1" customFormat="1" ht="30" customHeight="1">
      <c r="B57" s="32"/>
      <c r="AR57" s="32"/>
    </row>
    <row r="58" spans="1:91" s="1" customFormat="1" ht="6.9" customHeight="1"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32"/>
    </row>
  </sheetData>
  <sheetProtection algorithmName="SHA-512" hashValue="SJZCwjIqGoVielcr1MPe60hZYHgtOlXrkN77HF4ZhfYu3IW2lRdVu4QlfAFqw62N07zbJ6ilqaHvry+9UlrOvQ==" saltValue="CLheUQYX6AR+KjujiVYO7PUfUDgBWyKTF89vm23Qarmr9Fvu3x8Is5fx2g6QPeg+uJ3aY5uIXE+Ow6kieOsZtA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1 - Venkovní mobiliář'!C2" display="/" xr:uid="{00000000-0004-0000-0000-000000000000}"/>
    <hyperlink ref="A56" location="'VRN - Vedlejší rozpočtové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13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7" t="s">
        <v>80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" customHeight="1">
      <c r="B4" s="20"/>
      <c r="D4" s="21" t="s">
        <v>85</v>
      </c>
      <c r="L4" s="20"/>
      <c r="M4" s="85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90" t="str">
        <f>'Rekapitulace stavby'!K6</f>
        <v>Dům s pečovatelskou službou v Praze Řepích</v>
      </c>
      <c r="F7" s="291"/>
      <c r="G7" s="291"/>
      <c r="H7" s="291"/>
      <c r="L7" s="20"/>
    </row>
    <row r="8" spans="2:46" s="1" customFormat="1" ht="12" customHeight="1">
      <c r="B8" s="32"/>
      <c r="D8" s="27" t="s">
        <v>86</v>
      </c>
      <c r="L8" s="32"/>
    </row>
    <row r="9" spans="2:46" s="1" customFormat="1" ht="16.5" customHeight="1">
      <c r="B9" s="32"/>
      <c r="E9" s="272" t="s">
        <v>87</v>
      </c>
      <c r="F9" s="292"/>
      <c r="G9" s="292"/>
      <c r="H9" s="292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88</v>
      </c>
      <c r="I12" s="27" t="s">
        <v>23</v>
      </c>
      <c r="J12" s="49" t="str">
        <f>'Rekapitulace stavby'!AN8</f>
        <v>9. 2. 2026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>Městská část Praha 17, Žalanského 291/12b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93" t="str">
        <f>'Rekapitulace stavby'!E14</f>
        <v>Vyplň údaj</v>
      </c>
      <c r="F18" s="256"/>
      <c r="G18" s="256"/>
      <c r="H18" s="256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>MRaS architekti, s.r.o., Ocelářská 311/10, Praha 9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>MRaS architekti, s.r.o., Ocelářská 311/10, Praha 9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6"/>
      <c r="E27" s="261" t="s">
        <v>19</v>
      </c>
      <c r="F27" s="261"/>
      <c r="G27" s="261"/>
      <c r="H27" s="261"/>
      <c r="L27" s="86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37</v>
      </c>
      <c r="J30" s="63">
        <f>ROUND(J85,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2" t="s">
        <v>41</v>
      </c>
      <c r="E33" s="27" t="s">
        <v>42</v>
      </c>
      <c r="F33" s="88">
        <f>ROUND((SUM(BE85:BE212)),  2)</f>
        <v>0</v>
      </c>
      <c r="I33" s="89">
        <v>0.21</v>
      </c>
      <c r="J33" s="88">
        <f>ROUND(((SUM(BE85:BE212))*I33),  2)</f>
        <v>0</v>
      </c>
      <c r="L33" s="32"/>
    </row>
    <row r="34" spans="2:12" s="1" customFormat="1" ht="14.4" customHeight="1">
      <c r="B34" s="32"/>
      <c r="E34" s="27" t="s">
        <v>43</v>
      </c>
      <c r="F34" s="88">
        <f>ROUND((SUM(BF85:BF212)),  2)</f>
        <v>0</v>
      </c>
      <c r="I34" s="89">
        <v>0.12</v>
      </c>
      <c r="J34" s="88">
        <f>ROUND(((SUM(BF85:BF212))*I34),  2)</f>
        <v>0</v>
      </c>
      <c r="L34" s="32"/>
    </row>
    <row r="35" spans="2:12" s="1" customFormat="1" ht="14.4" hidden="1" customHeight="1">
      <c r="B35" s="32"/>
      <c r="E35" s="27" t="s">
        <v>44</v>
      </c>
      <c r="F35" s="88">
        <f>ROUND((SUM(BG85:BG212)),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88">
        <f>ROUND((SUM(BH85:BH212)),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88">
        <f>ROUND((SUM(BI85:BI212)),  2)</f>
        <v>0</v>
      </c>
      <c r="I37" s="89">
        <v>0</v>
      </c>
      <c r="J37" s="88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89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90" t="str">
        <f>E7</f>
        <v>Dům s pečovatelskou službou v Praze Řepích</v>
      </c>
      <c r="F48" s="291"/>
      <c r="G48" s="291"/>
      <c r="H48" s="291"/>
      <c r="L48" s="32"/>
    </row>
    <row r="49" spans="2:47" s="1" customFormat="1" ht="12" customHeight="1">
      <c r="B49" s="32"/>
      <c r="C49" s="27" t="s">
        <v>86</v>
      </c>
      <c r="L49" s="32"/>
    </row>
    <row r="50" spans="2:47" s="1" customFormat="1" ht="16.5" customHeight="1">
      <c r="B50" s="32"/>
      <c r="E50" s="272" t="str">
        <f>E9</f>
        <v>SO 01 - Venkovní mobiliář</v>
      </c>
      <c r="F50" s="292"/>
      <c r="G50" s="292"/>
      <c r="H50" s="292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9. 2. 2026</v>
      </c>
      <c r="L52" s="32"/>
    </row>
    <row r="53" spans="2:47" s="1" customFormat="1" ht="6.9" customHeight="1">
      <c r="B53" s="32"/>
      <c r="L53" s="32"/>
    </row>
    <row r="54" spans="2:47" s="1" customFormat="1" ht="40.049999999999997" customHeight="1">
      <c r="B54" s="32"/>
      <c r="C54" s="27" t="s">
        <v>25</v>
      </c>
      <c r="F54" s="25" t="str">
        <f>E15</f>
        <v>Městská část Praha 17, Žalanského 291/12b</v>
      </c>
      <c r="I54" s="27" t="s">
        <v>31</v>
      </c>
      <c r="J54" s="30" t="str">
        <f>E21</f>
        <v>MRaS architekti, s.r.o., Ocelářská 311/10, Praha 9</v>
      </c>
      <c r="L54" s="32"/>
    </row>
    <row r="55" spans="2:47" s="1" customFormat="1" ht="40.049999999999997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MRaS architekti, s.r.o., Ocelářská 311/10, Praha 9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90</v>
      </c>
      <c r="D57" s="90"/>
      <c r="E57" s="90"/>
      <c r="F57" s="90"/>
      <c r="G57" s="90"/>
      <c r="H57" s="90"/>
      <c r="I57" s="90"/>
      <c r="J57" s="97" t="s">
        <v>91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98" t="s">
        <v>69</v>
      </c>
      <c r="J59" s="63">
        <f>J85</f>
        <v>0</v>
      </c>
      <c r="L59" s="32"/>
      <c r="AU59" s="17" t="s">
        <v>92</v>
      </c>
    </row>
    <row r="60" spans="2:47" s="8" customFormat="1" ht="24.9" customHeight="1">
      <c r="B60" s="99"/>
      <c r="D60" s="100" t="s">
        <v>93</v>
      </c>
      <c r="E60" s="101"/>
      <c r="F60" s="101"/>
      <c r="G60" s="101"/>
      <c r="H60" s="101"/>
      <c r="I60" s="101"/>
      <c r="J60" s="102">
        <f>J86</f>
        <v>0</v>
      </c>
      <c r="L60" s="99"/>
    </row>
    <row r="61" spans="2:47" s="9" customFormat="1" ht="19.95" customHeight="1">
      <c r="B61" s="103"/>
      <c r="D61" s="104" t="s">
        <v>94</v>
      </c>
      <c r="E61" s="105"/>
      <c r="F61" s="105"/>
      <c r="G61" s="105"/>
      <c r="H61" s="105"/>
      <c r="I61" s="105"/>
      <c r="J61" s="106">
        <f>J87</f>
        <v>0</v>
      </c>
      <c r="L61" s="103"/>
    </row>
    <row r="62" spans="2:47" s="9" customFormat="1" ht="19.95" customHeight="1">
      <c r="B62" s="103"/>
      <c r="D62" s="104" t="s">
        <v>95</v>
      </c>
      <c r="E62" s="105"/>
      <c r="F62" s="105"/>
      <c r="G62" s="105"/>
      <c r="H62" s="105"/>
      <c r="I62" s="105"/>
      <c r="J62" s="106">
        <f>J120</f>
        <v>0</v>
      </c>
      <c r="L62" s="103"/>
    </row>
    <row r="63" spans="2:47" s="9" customFormat="1" ht="19.95" customHeight="1">
      <c r="B63" s="103"/>
      <c r="D63" s="104" t="s">
        <v>96</v>
      </c>
      <c r="E63" s="105"/>
      <c r="F63" s="105"/>
      <c r="G63" s="105"/>
      <c r="H63" s="105"/>
      <c r="I63" s="105"/>
      <c r="J63" s="106">
        <f>J148</f>
        <v>0</v>
      </c>
      <c r="L63" s="103"/>
    </row>
    <row r="64" spans="2:47" s="9" customFormat="1" ht="19.95" customHeight="1">
      <c r="B64" s="103"/>
      <c r="D64" s="104" t="s">
        <v>97</v>
      </c>
      <c r="E64" s="105"/>
      <c r="F64" s="105"/>
      <c r="G64" s="105"/>
      <c r="H64" s="105"/>
      <c r="I64" s="105"/>
      <c r="J64" s="106">
        <f>J165</f>
        <v>0</v>
      </c>
      <c r="L64" s="103"/>
    </row>
    <row r="65" spans="2:12" s="9" customFormat="1" ht="19.95" customHeight="1">
      <c r="B65" s="103"/>
      <c r="D65" s="104" t="s">
        <v>98</v>
      </c>
      <c r="E65" s="105"/>
      <c r="F65" s="105"/>
      <c r="G65" s="105"/>
      <c r="H65" s="105"/>
      <c r="I65" s="105"/>
      <c r="J65" s="106">
        <f>J210</f>
        <v>0</v>
      </c>
      <c r="L65" s="103"/>
    </row>
    <row r="66" spans="2:12" s="1" customFormat="1" ht="21.75" customHeight="1">
      <c r="B66" s="32"/>
      <c r="L66" s="32"/>
    </row>
    <row r="67" spans="2:12" s="1" customFormat="1" ht="6.9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" customHeight="1">
      <c r="B72" s="32"/>
      <c r="C72" s="21" t="s">
        <v>99</v>
      </c>
      <c r="L72" s="32"/>
    </row>
    <row r="73" spans="2:12" s="1" customFormat="1" ht="6.9" customHeight="1">
      <c r="B73" s="32"/>
      <c r="L73" s="32"/>
    </row>
    <row r="74" spans="2:12" s="1" customFormat="1" ht="12" customHeight="1">
      <c r="B74" s="32"/>
      <c r="C74" s="27" t="s">
        <v>16</v>
      </c>
      <c r="L74" s="32"/>
    </row>
    <row r="75" spans="2:12" s="1" customFormat="1" ht="16.5" customHeight="1">
      <c r="B75" s="32"/>
      <c r="E75" s="290" t="str">
        <f>E7</f>
        <v>Dům s pečovatelskou službou v Praze Řepích</v>
      </c>
      <c r="F75" s="291"/>
      <c r="G75" s="291"/>
      <c r="H75" s="291"/>
      <c r="L75" s="32"/>
    </row>
    <row r="76" spans="2:12" s="1" customFormat="1" ht="12" customHeight="1">
      <c r="B76" s="32"/>
      <c r="C76" s="27" t="s">
        <v>86</v>
      </c>
      <c r="L76" s="32"/>
    </row>
    <row r="77" spans="2:12" s="1" customFormat="1" ht="16.5" customHeight="1">
      <c r="B77" s="32"/>
      <c r="E77" s="272" t="str">
        <f>E9</f>
        <v>SO 01 - Venkovní mobiliář</v>
      </c>
      <c r="F77" s="292"/>
      <c r="G77" s="292"/>
      <c r="H77" s="292"/>
      <c r="L77" s="32"/>
    </row>
    <row r="78" spans="2:12" s="1" customFormat="1" ht="6.9" customHeight="1">
      <c r="B78" s="32"/>
      <c r="L78" s="32"/>
    </row>
    <row r="79" spans="2:12" s="1" customFormat="1" ht="12" customHeight="1">
      <c r="B79" s="32"/>
      <c r="C79" s="27" t="s">
        <v>21</v>
      </c>
      <c r="F79" s="25" t="str">
        <f>F12</f>
        <v xml:space="preserve"> </v>
      </c>
      <c r="I79" s="27" t="s">
        <v>23</v>
      </c>
      <c r="J79" s="49" t="str">
        <f>IF(J12="","",J12)</f>
        <v>9. 2. 2026</v>
      </c>
      <c r="L79" s="32"/>
    </row>
    <row r="80" spans="2:12" s="1" customFormat="1" ht="6.9" customHeight="1">
      <c r="B80" s="32"/>
      <c r="L80" s="32"/>
    </row>
    <row r="81" spans="2:65" s="1" customFormat="1" ht="40.049999999999997" customHeight="1">
      <c r="B81" s="32"/>
      <c r="C81" s="27" t="s">
        <v>25</v>
      </c>
      <c r="F81" s="25" t="str">
        <f>E15</f>
        <v>Městská část Praha 17, Žalanského 291/12b</v>
      </c>
      <c r="I81" s="27" t="s">
        <v>31</v>
      </c>
      <c r="J81" s="30" t="str">
        <f>E21</f>
        <v>MRaS architekti, s.r.o., Ocelářská 311/10, Praha 9</v>
      </c>
      <c r="L81" s="32"/>
    </row>
    <row r="82" spans="2:65" s="1" customFormat="1" ht="40.049999999999997" customHeight="1">
      <c r="B82" s="32"/>
      <c r="C82" s="27" t="s">
        <v>29</v>
      </c>
      <c r="F82" s="25" t="str">
        <f>IF(E18="","",E18)</f>
        <v>Vyplň údaj</v>
      </c>
      <c r="I82" s="27" t="s">
        <v>34</v>
      </c>
      <c r="J82" s="30" t="str">
        <f>E24</f>
        <v>MRaS architekti, s.r.o., Ocelářská 311/10, Praha 9</v>
      </c>
      <c r="L82" s="32"/>
    </row>
    <row r="83" spans="2:65" s="1" customFormat="1" ht="10.35" customHeight="1">
      <c r="B83" s="32"/>
      <c r="L83" s="32"/>
    </row>
    <row r="84" spans="2:65" s="10" customFormat="1" ht="29.25" customHeight="1">
      <c r="B84" s="107"/>
      <c r="C84" s="108" t="s">
        <v>100</v>
      </c>
      <c r="D84" s="109" t="s">
        <v>56</v>
      </c>
      <c r="E84" s="109" t="s">
        <v>52</v>
      </c>
      <c r="F84" s="109" t="s">
        <v>53</v>
      </c>
      <c r="G84" s="109" t="s">
        <v>101</v>
      </c>
      <c r="H84" s="109" t="s">
        <v>102</v>
      </c>
      <c r="I84" s="109" t="s">
        <v>103</v>
      </c>
      <c r="J84" s="109" t="s">
        <v>91</v>
      </c>
      <c r="K84" s="110" t="s">
        <v>104</v>
      </c>
      <c r="L84" s="107"/>
      <c r="M84" s="56" t="s">
        <v>19</v>
      </c>
      <c r="N84" s="57" t="s">
        <v>41</v>
      </c>
      <c r="O84" s="57" t="s">
        <v>105</v>
      </c>
      <c r="P84" s="57" t="s">
        <v>106</v>
      </c>
      <c r="Q84" s="57" t="s">
        <v>107</v>
      </c>
      <c r="R84" s="57" t="s">
        <v>108</v>
      </c>
      <c r="S84" s="57" t="s">
        <v>109</v>
      </c>
      <c r="T84" s="58" t="s">
        <v>110</v>
      </c>
    </row>
    <row r="85" spans="2:65" s="1" customFormat="1" ht="22.8" customHeight="1">
      <c r="B85" s="32"/>
      <c r="C85" s="61" t="s">
        <v>111</v>
      </c>
      <c r="J85" s="111">
        <f>BK85</f>
        <v>0</v>
      </c>
      <c r="L85" s="32"/>
      <c r="M85" s="59"/>
      <c r="N85" s="50"/>
      <c r="O85" s="50"/>
      <c r="P85" s="112">
        <f>P86</f>
        <v>0</v>
      </c>
      <c r="Q85" s="50"/>
      <c r="R85" s="112">
        <f>R86</f>
        <v>27.24029067</v>
      </c>
      <c r="S85" s="50"/>
      <c r="T85" s="113">
        <f>T86</f>
        <v>2.145</v>
      </c>
      <c r="AT85" s="17" t="s">
        <v>70</v>
      </c>
      <c r="AU85" s="17" t="s">
        <v>92</v>
      </c>
      <c r="BK85" s="114">
        <f>BK86</f>
        <v>0</v>
      </c>
    </row>
    <row r="86" spans="2:65" s="11" customFormat="1" ht="25.95" customHeight="1">
      <c r="B86" s="115"/>
      <c r="D86" s="116" t="s">
        <v>70</v>
      </c>
      <c r="E86" s="117" t="s">
        <v>112</v>
      </c>
      <c r="F86" s="117" t="s">
        <v>113</v>
      </c>
      <c r="I86" s="118"/>
      <c r="J86" s="119">
        <f>BK86</f>
        <v>0</v>
      </c>
      <c r="L86" s="115"/>
      <c r="M86" s="120"/>
      <c r="P86" s="121">
        <f>P87+P120+P148+P165+P210</f>
        <v>0</v>
      </c>
      <c r="R86" s="121">
        <f>R87+R120+R148+R165+R210</f>
        <v>27.24029067</v>
      </c>
      <c r="T86" s="122">
        <f>T87+T120+T148+T165+T210</f>
        <v>2.145</v>
      </c>
      <c r="AR86" s="116" t="s">
        <v>79</v>
      </c>
      <c r="AT86" s="123" t="s">
        <v>70</v>
      </c>
      <c r="AU86" s="123" t="s">
        <v>71</v>
      </c>
      <c r="AY86" s="116" t="s">
        <v>114</v>
      </c>
      <c r="BK86" s="124">
        <f>BK87+BK120+BK148+BK165+BK210</f>
        <v>0</v>
      </c>
    </row>
    <row r="87" spans="2:65" s="11" customFormat="1" ht="22.8" customHeight="1">
      <c r="B87" s="115"/>
      <c r="D87" s="116" t="s">
        <v>70</v>
      </c>
      <c r="E87" s="125" t="s">
        <v>79</v>
      </c>
      <c r="F87" s="125" t="s">
        <v>115</v>
      </c>
      <c r="I87" s="118"/>
      <c r="J87" s="126">
        <f>BK87</f>
        <v>0</v>
      </c>
      <c r="L87" s="115"/>
      <c r="M87" s="120"/>
      <c r="P87" s="121">
        <f>SUM(P88:P119)</f>
        <v>0</v>
      </c>
      <c r="R87" s="121">
        <f>SUM(R88:R119)</f>
        <v>0</v>
      </c>
      <c r="T87" s="122">
        <f>SUM(T88:T119)</f>
        <v>2.145</v>
      </c>
      <c r="AR87" s="116" t="s">
        <v>79</v>
      </c>
      <c r="AT87" s="123" t="s">
        <v>70</v>
      </c>
      <c r="AU87" s="123" t="s">
        <v>79</v>
      </c>
      <c r="AY87" s="116" t="s">
        <v>114</v>
      </c>
      <c r="BK87" s="124">
        <f>SUM(BK88:BK119)</f>
        <v>0</v>
      </c>
    </row>
    <row r="88" spans="2:65" s="1" customFormat="1" ht="37.799999999999997" customHeight="1">
      <c r="B88" s="32"/>
      <c r="C88" s="127" t="s">
        <v>79</v>
      </c>
      <c r="D88" s="127" t="s">
        <v>116</v>
      </c>
      <c r="E88" s="128" t="s">
        <v>117</v>
      </c>
      <c r="F88" s="129" t="s">
        <v>118</v>
      </c>
      <c r="G88" s="130" t="s">
        <v>119</v>
      </c>
      <c r="H88" s="131">
        <v>8.25</v>
      </c>
      <c r="I88" s="132"/>
      <c r="J88" s="133">
        <f>ROUND(I88*H88,2)</f>
        <v>0</v>
      </c>
      <c r="K88" s="129" t="s">
        <v>120</v>
      </c>
      <c r="L88" s="32"/>
      <c r="M88" s="134" t="s">
        <v>19</v>
      </c>
      <c r="N88" s="135" t="s">
        <v>42</v>
      </c>
      <c r="P88" s="136">
        <f>O88*H88</f>
        <v>0</v>
      </c>
      <c r="Q88" s="136">
        <v>0</v>
      </c>
      <c r="R88" s="136">
        <f>Q88*H88</f>
        <v>0</v>
      </c>
      <c r="S88" s="136">
        <v>0.26</v>
      </c>
      <c r="T88" s="137">
        <f>S88*H88</f>
        <v>2.145</v>
      </c>
      <c r="AR88" s="138" t="s">
        <v>121</v>
      </c>
      <c r="AT88" s="138" t="s">
        <v>116</v>
      </c>
      <c r="AU88" s="138" t="s">
        <v>81</v>
      </c>
      <c r="AY88" s="17" t="s">
        <v>114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7" t="s">
        <v>79</v>
      </c>
      <c r="BK88" s="139">
        <f>ROUND(I88*H88,2)</f>
        <v>0</v>
      </c>
      <c r="BL88" s="17" t="s">
        <v>121</v>
      </c>
      <c r="BM88" s="138" t="s">
        <v>81</v>
      </c>
    </row>
    <row r="89" spans="2:65" s="1" customFormat="1" ht="10.199999999999999">
      <c r="B89" s="32"/>
      <c r="D89" s="140" t="s">
        <v>122</v>
      </c>
      <c r="F89" s="141" t="s">
        <v>123</v>
      </c>
      <c r="I89" s="142"/>
      <c r="L89" s="32"/>
      <c r="M89" s="143"/>
      <c r="T89" s="53"/>
      <c r="AT89" s="17" t="s">
        <v>122</v>
      </c>
      <c r="AU89" s="17" t="s">
        <v>81</v>
      </c>
    </row>
    <row r="90" spans="2:65" s="12" customFormat="1" ht="10.199999999999999">
      <c r="B90" s="144"/>
      <c r="D90" s="145" t="s">
        <v>124</v>
      </c>
      <c r="E90" s="146" t="s">
        <v>19</v>
      </c>
      <c r="F90" s="147" t="s">
        <v>125</v>
      </c>
      <c r="H90" s="148">
        <v>5.25</v>
      </c>
      <c r="I90" s="149"/>
      <c r="L90" s="144"/>
      <c r="M90" s="150"/>
      <c r="T90" s="151"/>
      <c r="AT90" s="146" t="s">
        <v>124</v>
      </c>
      <c r="AU90" s="146" t="s">
        <v>81</v>
      </c>
      <c r="AV90" s="12" t="s">
        <v>81</v>
      </c>
      <c r="AW90" s="12" t="s">
        <v>33</v>
      </c>
      <c r="AX90" s="12" t="s">
        <v>71</v>
      </c>
      <c r="AY90" s="146" t="s">
        <v>114</v>
      </c>
    </row>
    <row r="91" spans="2:65" s="12" customFormat="1" ht="10.199999999999999">
      <c r="B91" s="144"/>
      <c r="D91" s="145" t="s">
        <v>124</v>
      </c>
      <c r="E91" s="146" t="s">
        <v>19</v>
      </c>
      <c r="F91" s="147" t="s">
        <v>126</v>
      </c>
      <c r="H91" s="148">
        <v>3</v>
      </c>
      <c r="I91" s="149"/>
      <c r="L91" s="144"/>
      <c r="M91" s="150"/>
      <c r="T91" s="151"/>
      <c r="AT91" s="146" t="s">
        <v>124</v>
      </c>
      <c r="AU91" s="146" t="s">
        <v>81</v>
      </c>
      <c r="AV91" s="12" t="s">
        <v>81</v>
      </c>
      <c r="AW91" s="12" t="s">
        <v>33</v>
      </c>
      <c r="AX91" s="12" t="s">
        <v>71</v>
      </c>
      <c r="AY91" s="146" t="s">
        <v>114</v>
      </c>
    </row>
    <row r="92" spans="2:65" s="13" customFormat="1" ht="10.199999999999999">
      <c r="B92" s="152"/>
      <c r="D92" s="145" t="s">
        <v>124</v>
      </c>
      <c r="E92" s="153" t="s">
        <v>19</v>
      </c>
      <c r="F92" s="154" t="s">
        <v>127</v>
      </c>
      <c r="H92" s="155">
        <v>8.25</v>
      </c>
      <c r="I92" s="156"/>
      <c r="L92" s="152"/>
      <c r="M92" s="157"/>
      <c r="T92" s="158"/>
      <c r="AT92" s="153" t="s">
        <v>124</v>
      </c>
      <c r="AU92" s="153" t="s">
        <v>81</v>
      </c>
      <c r="AV92" s="13" t="s">
        <v>121</v>
      </c>
      <c r="AW92" s="13" t="s">
        <v>33</v>
      </c>
      <c r="AX92" s="13" t="s">
        <v>79</v>
      </c>
      <c r="AY92" s="153" t="s">
        <v>114</v>
      </c>
    </row>
    <row r="93" spans="2:65" s="1" customFormat="1" ht="16.5" customHeight="1">
      <c r="B93" s="32"/>
      <c r="C93" s="127" t="s">
        <v>81</v>
      </c>
      <c r="D93" s="127" t="s">
        <v>116</v>
      </c>
      <c r="E93" s="128" t="s">
        <v>128</v>
      </c>
      <c r="F93" s="129" t="s">
        <v>129</v>
      </c>
      <c r="G93" s="130" t="s">
        <v>130</v>
      </c>
      <c r="H93" s="131">
        <v>2.0630000000000002</v>
      </c>
      <c r="I93" s="132"/>
      <c r="J93" s="133">
        <f>ROUND(I93*H93,2)</f>
        <v>0</v>
      </c>
      <c r="K93" s="129" t="s">
        <v>120</v>
      </c>
      <c r="L93" s="32"/>
      <c r="M93" s="134" t="s">
        <v>19</v>
      </c>
      <c r="N93" s="135" t="s">
        <v>42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121</v>
      </c>
      <c r="AT93" s="138" t="s">
        <v>116</v>
      </c>
      <c r="AU93" s="138" t="s">
        <v>81</v>
      </c>
      <c r="AY93" s="17" t="s">
        <v>114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7" t="s">
        <v>79</v>
      </c>
      <c r="BK93" s="139">
        <f>ROUND(I93*H93,2)</f>
        <v>0</v>
      </c>
      <c r="BL93" s="17" t="s">
        <v>121</v>
      </c>
      <c r="BM93" s="138" t="s">
        <v>121</v>
      </c>
    </row>
    <row r="94" spans="2:65" s="1" customFormat="1" ht="10.199999999999999">
      <c r="B94" s="32"/>
      <c r="D94" s="140" t="s">
        <v>122</v>
      </c>
      <c r="F94" s="141" t="s">
        <v>131</v>
      </c>
      <c r="I94" s="142"/>
      <c r="L94" s="32"/>
      <c r="M94" s="143"/>
      <c r="T94" s="53"/>
      <c r="AT94" s="17" t="s">
        <v>122</v>
      </c>
      <c r="AU94" s="17" t="s">
        <v>81</v>
      </c>
    </row>
    <row r="95" spans="2:65" s="12" customFormat="1" ht="10.199999999999999">
      <c r="B95" s="144"/>
      <c r="D95" s="145" t="s">
        <v>124</v>
      </c>
      <c r="E95" s="146" t="s">
        <v>19</v>
      </c>
      <c r="F95" s="147" t="s">
        <v>132</v>
      </c>
      <c r="H95" s="148">
        <v>1.3129999999999999</v>
      </c>
      <c r="I95" s="149"/>
      <c r="L95" s="144"/>
      <c r="M95" s="150"/>
      <c r="T95" s="151"/>
      <c r="AT95" s="146" t="s">
        <v>124</v>
      </c>
      <c r="AU95" s="146" t="s">
        <v>81</v>
      </c>
      <c r="AV95" s="12" t="s">
        <v>81</v>
      </c>
      <c r="AW95" s="12" t="s">
        <v>33</v>
      </c>
      <c r="AX95" s="12" t="s">
        <v>71</v>
      </c>
      <c r="AY95" s="146" t="s">
        <v>114</v>
      </c>
    </row>
    <row r="96" spans="2:65" s="12" customFormat="1" ht="10.199999999999999">
      <c r="B96" s="144"/>
      <c r="D96" s="145" t="s">
        <v>124</v>
      </c>
      <c r="E96" s="146" t="s">
        <v>19</v>
      </c>
      <c r="F96" s="147" t="s">
        <v>133</v>
      </c>
      <c r="H96" s="148">
        <v>0.75</v>
      </c>
      <c r="I96" s="149"/>
      <c r="L96" s="144"/>
      <c r="M96" s="150"/>
      <c r="T96" s="151"/>
      <c r="AT96" s="146" t="s">
        <v>124</v>
      </c>
      <c r="AU96" s="146" t="s">
        <v>81</v>
      </c>
      <c r="AV96" s="12" t="s">
        <v>81</v>
      </c>
      <c r="AW96" s="12" t="s">
        <v>33</v>
      </c>
      <c r="AX96" s="12" t="s">
        <v>71</v>
      </c>
      <c r="AY96" s="146" t="s">
        <v>114</v>
      </c>
    </row>
    <row r="97" spans="2:65" s="13" customFormat="1" ht="10.199999999999999">
      <c r="B97" s="152"/>
      <c r="D97" s="145" t="s">
        <v>124</v>
      </c>
      <c r="E97" s="153" t="s">
        <v>19</v>
      </c>
      <c r="F97" s="154" t="s">
        <v>127</v>
      </c>
      <c r="H97" s="155">
        <v>2.0629999999999997</v>
      </c>
      <c r="I97" s="156"/>
      <c r="L97" s="152"/>
      <c r="M97" s="157"/>
      <c r="T97" s="158"/>
      <c r="AT97" s="153" t="s">
        <v>124</v>
      </c>
      <c r="AU97" s="153" t="s">
        <v>81</v>
      </c>
      <c r="AV97" s="13" t="s">
        <v>121</v>
      </c>
      <c r="AW97" s="13" t="s">
        <v>33</v>
      </c>
      <c r="AX97" s="13" t="s">
        <v>79</v>
      </c>
      <c r="AY97" s="153" t="s">
        <v>114</v>
      </c>
    </row>
    <row r="98" spans="2:65" s="1" customFormat="1" ht="16.5" customHeight="1">
      <c r="B98" s="32"/>
      <c r="C98" s="127" t="s">
        <v>134</v>
      </c>
      <c r="D98" s="127" t="s">
        <v>116</v>
      </c>
      <c r="E98" s="128" t="s">
        <v>128</v>
      </c>
      <c r="F98" s="129" t="s">
        <v>129</v>
      </c>
      <c r="G98" s="130" t="s">
        <v>130</v>
      </c>
      <c r="H98" s="131">
        <v>7.5419999999999998</v>
      </c>
      <c r="I98" s="132"/>
      <c r="J98" s="133">
        <f>ROUND(I98*H98,2)</f>
        <v>0</v>
      </c>
      <c r="K98" s="129" t="s">
        <v>120</v>
      </c>
      <c r="L98" s="32"/>
      <c r="M98" s="134" t="s">
        <v>19</v>
      </c>
      <c r="N98" s="135" t="s">
        <v>42</v>
      </c>
      <c r="P98" s="136">
        <f>O98*H98</f>
        <v>0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121</v>
      </c>
      <c r="AT98" s="138" t="s">
        <v>116</v>
      </c>
      <c r="AU98" s="138" t="s">
        <v>81</v>
      </c>
      <c r="AY98" s="17" t="s">
        <v>114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7" t="s">
        <v>79</v>
      </c>
      <c r="BK98" s="139">
        <f>ROUND(I98*H98,2)</f>
        <v>0</v>
      </c>
      <c r="BL98" s="17" t="s">
        <v>121</v>
      </c>
      <c r="BM98" s="138" t="s">
        <v>135</v>
      </c>
    </row>
    <row r="99" spans="2:65" s="1" customFormat="1" ht="10.199999999999999">
      <c r="B99" s="32"/>
      <c r="D99" s="140" t="s">
        <v>122</v>
      </c>
      <c r="F99" s="141" t="s">
        <v>131</v>
      </c>
      <c r="I99" s="142"/>
      <c r="L99" s="32"/>
      <c r="M99" s="143"/>
      <c r="T99" s="53"/>
      <c r="AT99" s="17" t="s">
        <v>122</v>
      </c>
      <c r="AU99" s="17" t="s">
        <v>81</v>
      </c>
    </row>
    <row r="100" spans="2:65" s="12" customFormat="1" ht="10.199999999999999">
      <c r="B100" s="144"/>
      <c r="D100" s="145" t="s">
        <v>124</v>
      </c>
      <c r="E100" s="146" t="s">
        <v>19</v>
      </c>
      <c r="F100" s="147" t="s">
        <v>136</v>
      </c>
      <c r="H100" s="148">
        <v>7.5419999999999998</v>
      </c>
      <c r="I100" s="149"/>
      <c r="L100" s="144"/>
      <c r="M100" s="150"/>
      <c r="T100" s="151"/>
      <c r="AT100" s="146" t="s">
        <v>124</v>
      </c>
      <c r="AU100" s="146" t="s">
        <v>81</v>
      </c>
      <c r="AV100" s="12" t="s">
        <v>81</v>
      </c>
      <c r="AW100" s="12" t="s">
        <v>33</v>
      </c>
      <c r="AX100" s="12" t="s">
        <v>71</v>
      </c>
      <c r="AY100" s="146" t="s">
        <v>114</v>
      </c>
    </row>
    <row r="101" spans="2:65" s="13" customFormat="1" ht="10.199999999999999">
      <c r="B101" s="152"/>
      <c r="D101" s="145" t="s">
        <v>124</v>
      </c>
      <c r="E101" s="153" t="s">
        <v>19</v>
      </c>
      <c r="F101" s="154" t="s">
        <v>127</v>
      </c>
      <c r="H101" s="155">
        <v>7.5419999999999998</v>
      </c>
      <c r="I101" s="156"/>
      <c r="L101" s="152"/>
      <c r="M101" s="157"/>
      <c r="T101" s="158"/>
      <c r="AT101" s="153" t="s">
        <v>124</v>
      </c>
      <c r="AU101" s="153" t="s">
        <v>81</v>
      </c>
      <c r="AV101" s="13" t="s">
        <v>121</v>
      </c>
      <c r="AW101" s="13" t="s">
        <v>33</v>
      </c>
      <c r="AX101" s="13" t="s">
        <v>79</v>
      </c>
      <c r="AY101" s="153" t="s">
        <v>114</v>
      </c>
    </row>
    <row r="102" spans="2:65" s="1" customFormat="1" ht="37.799999999999997" customHeight="1">
      <c r="B102" s="32"/>
      <c r="C102" s="127" t="s">
        <v>121</v>
      </c>
      <c r="D102" s="127" t="s">
        <v>116</v>
      </c>
      <c r="E102" s="128" t="s">
        <v>137</v>
      </c>
      <c r="F102" s="129" t="s">
        <v>138</v>
      </c>
      <c r="G102" s="130" t="s">
        <v>130</v>
      </c>
      <c r="H102" s="131">
        <v>9.6050000000000004</v>
      </c>
      <c r="I102" s="132"/>
      <c r="J102" s="133">
        <f>ROUND(I102*H102,2)</f>
        <v>0</v>
      </c>
      <c r="K102" s="129" t="s">
        <v>120</v>
      </c>
      <c r="L102" s="32"/>
      <c r="M102" s="134" t="s">
        <v>19</v>
      </c>
      <c r="N102" s="135" t="s">
        <v>42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121</v>
      </c>
      <c r="AT102" s="138" t="s">
        <v>116</v>
      </c>
      <c r="AU102" s="138" t="s">
        <v>81</v>
      </c>
      <c r="AY102" s="17" t="s">
        <v>114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7" t="s">
        <v>79</v>
      </c>
      <c r="BK102" s="139">
        <f>ROUND(I102*H102,2)</f>
        <v>0</v>
      </c>
      <c r="BL102" s="17" t="s">
        <v>121</v>
      </c>
      <c r="BM102" s="138" t="s">
        <v>139</v>
      </c>
    </row>
    <row r="103" spans="2:65" s="1" customFormat="1" ht="10.199999999999999">
      <c r="B103" s="32"/>
      <c r="D103" s="140" t="s">
        <v>122</v>
      </c>
      <c r="F103" s="141" t="s">
        <v>140</v>
      </c>
      <c r="I103" s="142"/>
      <c r="L103" s="32"/>
      <c r="M103" s="143"/>
      <c r="T103" s="53"/>
      <c r="AT103" s="17" t="s">
        <v>122</v>
      </c>
      <c r="AU103" s="17" t="s">
        <v>81</v>
      </c>
    </row>
    <row r="104" spans="2:65" s="12" customFormat="1" ht="10.199999999999999">
      <c r="B104" s="144"/>
      <c r="D104" s="145" t="s">
        <v>124</v>
      </c>
      <c r="E104" s="146" t="s">
        <v>19</v>
      </c>
      <c r="F104" s="147" t="s">
        <v>141</v>
      </c>
      <c r="H104" s="148">
        <v>9.6050000000000004</v>
      </c>
      <c r="I104" s="149"/>
      <c r="L104" s="144"/>
      <c r="M104" s="150"/>
      <c r="T104" s="151"/>
      <c r="AT104" s="146" t="s">
        <v>124</v>
      </c>
      <c r="AU104" s="146" t="s">
        <v>81</v>
      </c>
      <c r="AV104" s="12" t="s">
        <v>81</v>
      </c>
      <c r="AW104" s="12" t="s">
        <v>33</v>
      </c>
      <c r="AX104" s="12" t="s">
        <v>71</v>
      </c>
      <c r="AY104" s="146" t="s">
        <v>114</v>
      </c>
    </row>
    <row r="105" spans="2:65" s="13" customFormat="1" ht="10.199999999999999">
      <c r="B105" s="152"/>
      <c r="D105" s="145" t="s">
        <v>124</v>
      </c>
      <c r="E105" s="153" t="s">
        <v>19</v>
      </c>
      <c r="F105" s="154" t="s">
        <v>127</v>
      </c>
      <c r="H105" s="155">
        <v>9.6050000000000004</v>
      </c>
      <c r="I105" s="156"/>
      <c r="L105" s="152"/>
      <c r="M105" s="157"/>
      <c r="T105" s="158"/>
      <c r="AT105" s="153" t="s">
        <v>124</v>
      </c>
      <c r="AU105" s="153" t="s">
        <v>81</v>
      </c>
      <c r="AV105" s="13" t="s">
        <v>121</v>
      </c>
      <c r="AW105" s="13" t="s">
        <v>33</v>
      </c>
      <c r="AX105" s="13" t="s">
        <v>79</v>
      </c>
      <c r="AY105" s="153" t="s">
        <v>114</v>
      </c>
    </row>
    <row r="106" spans="2:65" s="1" customFormat="1" ht="37.799999999999997" customHeight="1">
      <c r="B106" s="32"/>
      <c r="C106" s="127" t="s">
        <v>142</v>
      </c>
      <c r="D106" s="127" t="s">
        <v>116</v>
      </c>
      <c r="E106" s="128" t="s">
        <v>143</v>
      </c>
      <c r="F106" s="129" t="s">
        <v>144</v>
      </c>
      <c r="G106" s="130" t="s">
        <v>130</v>
      </c>
      <c r="H106" s="131">
        <v>48.024999999999999</v>
      </c>
      <c r="I106" s="132"/>
      <c r="J106" s="133">
        <f>ROUND(I106*H106,2)</f>
        <v>0</v>
      </c>
      <c r="K106" s="129" t="s">
        <v>120</v>
      </c>
      <c r="L106" s="32"/>
      <c r="M106" s="134" t="s">
        <v>19</v>
      </c>
      <c r="N106" s="135" t="s">
        <v>42</v>
      </c>
      <c r="P106" s="136">
        <f>O106*H106</f>
        <v>0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121</v>
      </c>
      <c r="AT106" s="138" t="s">
        <v>116</v>
      </c>
      <c r="AU106" s="138" t="s">
        <v>81</v>
      </c>
      <c r="AY106" s="17" t="s">
        <v>114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7" t="s">
        <v>79</v>
      </c>
      <c r="BK106" s="139">
        <f>ROUND(I106*H106,2)</f>
        <v>0</v>
      </c>
      <c r="BL106" s="17" t="s">
        <v>121</v>
      </c>
      <c r="BM106" s="138" t="s">
        <v>145</v>
      </c>
    </row>
    <row r="107" spans="2:65" s="1" customFormat="1" ht="10.199999999999999">
      <c r="B107" s="32"/>
      <c r="D107" s="140" t="s">
        <v>122</v>
      </c>
      <c r="F107" s="141" t="s">
        <v>146</v>
      </c>
      <c r="I107" s="142"/>
      <c r="L107" s="32"/>
      <c r="M107" s="143"/>
      <c r="T107" s="53"/>
      <c r="AT107" s="17" t="s">
        <v>122</v>
      </c>
      <c r="AU107" s="17" t="s">
        <v>81</v>
      </c>
    </row>
    <row r="108" spans="2:65" s="12" customFormat="1" ht="10.199999999999999">
      <c r="B108" s="144"/>
      <c r="D108" s="145" t="s">
        <v>124</v>
      </c>
      <c r="E108" s="146" t="s">
        <v>19</v>
      </c>
      <c r="F108" s="147" t="s">
        <v>147</v>
      </c>
      <c r="H108" s="148">
        <v>48.024999999999999</v>
      </c>
      <c r="I108" s="149"/>
      <c r="L108" s="144"/>
      <c r="M108" s="150"/>
      <c r="T108" s="151"/>
      <c r="AT108" s="146" t="s">
        <v>124</v>
      </c>
      <c r="AU108" s="146" t="s">
        <v>81</v>
      </c>
      <c r="AV108" s="12" t="s">
        <v>81</v>
      </c>
      <c r="AW108" s="12" t="s">
        <v>33</v>
      </c>
      <c r="AX108" s="12" t="s">
        <v>71</v>
      </c>
      <c r="AY108" s="146" t="s">
        <v>114</v>
      </c>
    </row>
    <row r="109" spans="2:65" s="13" customFormat="1" ht="10.199999999999999">
      <c r="B109" s="152"/>
      <c r="D109" s="145" t="s">
        <v>124</v>
      </c>
      <c r="E109" s="153" t="s">
        <v>19</v>
      </c>
      <c r="F109" s="154" t="s">
        <v>127</v>
      </c>
      <c r="H109" s="155">
        <v>48.024999999999999</v>
      </c>
      <c r="I109" s="156"/>
      <c r="L109" s="152"/>
      <c r="M109" s="157"/>
      <c r="T109" s="158"/>
      <c r="AT109" s="153" t="s">
        <v>124</v>
      </c>
      <c r="AU109" s="153" t="s">
        <v>81</v>
      </c>
      <c r="AV109" s="13" t="s">
        <v>121</v>
      </c>
      <c r="AW109" s="13" t="s">
        <v>33</v>
      </c>
      <c r="AX109" s="13" t="s">
        <v>79</v>
      </c>
      <c r="AY109" s="153" t="s">
        <v>114</v>
      </c>
    </row>
    <row r="110" spans="2:65" s="1" customFormat="1" ht="24.15" customHeight="1">
      <c r="B110" s="32"/>
      <c r="C110" s="127" t="s">
        <v>135</v>
      </c>
      <c r="D110" s="127" t="s">
        <v>116</v>
      </c>
      <c r="E110" s="128" t="s">
        <v>148</v>
      </c>
      <c r="F110" s="129" t="s">
        <v>149</v>
      </c>
      <c r="G110" s="130" t="s">
        <v>150</v>
      </c>
      <c r="H110" s="131">
        <v>17.289000000000001</v>
      </c>
      <c r="I110" s="132"/>
      <c r="J110" s="133">
        <f>ROUND(I110*H110,2)</f>
        <v>0</v>
      </c>
      <c r="K110" s="129" t="s">
        <v>120</v>
      </c>
      <c r="L110" s="32"/>
      <c r="M110" s="134" t="s">
        <v>19</v>
      </c>
      <c r="N110" s="135" t="s">
        <v>42</v>
      </c>
      <c r="P110" s="136">
        <f>O110*H110</f>
        <v>0</v>
      </c>
      <c r="Q110" s="136">
        <v>0</v>
      </c>
      <c r="R110" s="136">
        <f>Q110*H110</f>
        <v>0</v>
      </c>
      <c r="S110" s="136">
        <v>0</v>
      </c>
      <c r="T110" s="137">
        <f>S110*H110</f>
        <v>0</v>
      </c>
      <c r="AR110" s="138" t="s">
        <v>121</v>
      </c>
      <c r="AT110" s="138" t="s">
        <v>116</v>
      </c>
      <c r="AU110" s="138" t="s">
        <v>81</v>
      </c>
      <c r="AY110" s="17" t="s">
        <v>114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7" t="s">
        <v>79</v>
      </c>
      <c r="BK110" s="139">
        <f>ROUND(I110*H110,2)</f>
        <v>0</v>
      </c>
      <c r="BL110" s="17" t="s">
        <v>121</v>
      </c>
      <c r="BM110" s="138" t="s">
        <v>8</v>
      </c>
    </row>
    <row r="111" spans="2:65" s="1" customFormat="1" ht="10.199999999999999">
      <c r="B111" s="32"/>
      <c r="D111" s="140" t="s">
        <v>122</v>
      </c>
      <c r="F111" s="141" t="s">
        <v>151</v>
      </c>
      <c r="I111" s="142"/>
      <c r="L111" s="32"/>
      <c r="M111" s="143"/>
      <c r="T111" s="53"/>
      <c r="AT111" s="17" t="s">
        <v>122</v>
      </c>
      <c r="AU111" s="17" t="s">
        <v>81</v>
      </c>
    </row>
    <row r="112" spans="2:65" s="12" customFormat="1" ht="10.199999999999999">
      <c r="B112" s="144"/>
      <c r="D112" s="145" t="s">
        <v>124</v>
      </c>
      <c r="E112" s="146" t="s">
        <v>19</v>
      </c>
      <c r="F112" s="147" t="s">
        <v>152</v>
      </c>
      <c r="H112" s="148">
        <v>17.289000000000001</v>
      </c>
      <c r="I112" s="149"/>
      <c r="L112" s="144"/>
      <c r="M112" s="150"/>
      <c r="T112" s="151"/>
      <c r="AT112" s="146" t="s">
        <v>124</v>
      </c>
      <c r="AU112" s="146" t="s">
        <v>81</v>
      </c>
      <c r="AV112" s="12" t="s">
        <v>81</v>
      </c>
      <c r="AW112" s="12" t="s">
        <v>33</v>
      </c>
      <c r="AX112" s="12" t="s">
        <v>71</v>
      </c>
      <c r="AY112" s="146" t="s">
        <v>114</v>
      </c>
    </row>
    <row r="113" spans="2:65" s="13" customFormat="1" ht="10.199999999999999">
      <c r="B113" s="152"/>
      <c r="D113" s="145" t="s">
        <v>124</v>
      </c>
      <c r="E113" s="153" t="s">
        <v>19</v>
      </c>
      <c r="F113" s="154" t="s">
        <v>127</v>
      </c>
      <c r="H113" s="155">
        <v>17.289000000000001</v>
      </c>
      <c r="I113" s="156"/>
      <c r="L113" s="152"/>
      <c r="M113" s="157"/>
      <c r="T113" s="158"/>
      <c r="AT113" s="153" t="s">
        <v>124</v>
      </c>
      <c r="AU113" s="153" t="s">
        <v>81</v>
      </c>
      <c r="AV113" s="13" t="s">
        <v>121</v>
      </c>
      <c r="AW113" s="13" t="s">
        <v>33</v>
      </c>
      <c r="AX113" s="13" t="s">
        <v>79</v>
      </c>
      <c r="AY113" s="153" t="s">
        <v>114</v>
      </c>
    </row>
    <row r="114" spans="2:65" s="1" customFormat="1" ht="24.15" customHeight="1">
      <c r="B114" s="32"/>
      <c r="C114" s="127" t="s">
        <v>153</v>
      </c>
      <c r="D114" s="127" t="s">
        <v>116</v>
      </c>
      <c r="E114" s="128" t="s">
        <v>154</v>
      </c>
      <c r="F114" s="129" t="s">
        <v>155</v>
      </c>
      <c r="G114" s="130" t="s">
        <v>130</v>
      </c>
      <c r="H114" s="131">
        <v>9.6050000000000004</v>
      </c>
      <c r="I114" s="132"/>
      <c r="J114" s="133">
        <f>ROUND(I114*H114,2)</f>
        <v>0</v>
      </c>
      <c r="K114" s="129" t="s">
        <v>120</v>
      </c>
      <c r="L114" s="32"/>
      <c r="M114" s="134" t="s">
        <v>19</v>
      </c>
      <c r="N114" s="135" t="s">
        <v>42</v>
      </c>
      <c r="P114" s="136">
        <f>O114*H114</f>
        <v>0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121</v>
      </c>
      <c r="AT114" s="138" t="s">
        <v>116</v>
      </c>
      <c r="AU114" s="138" t="s">
        <v>81</v>
      </c>
      <c r="AY114" s="17" t="s">
        <v>114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7" t="s">
        <v>79</v>
      </c>
      <c r="BK114" s="139">
        <f>ROUND(I114*H114,2)</f>
        <v>0</v>
      </c>
      <c r="BL114" s="17" t="s">
        <v>121</v>
      </c>
      <c r="BM114" s="138" t="s">
        <v>156</v>
      </c>
    </row>
    <row r="115" spans="2:65" s="1" customFormat="1" ht="10.199999999999999">
      <c r="B115" s="32"/>
      <c r="D115" s="140" t="s">
        <v>122</v>
      </c>
      <c r="F115" s="141" t="s">
        <v>157</v>
      </c>
      <c r="I115" s="142"/>
      <c r="L115" s="32"/>
      <c r="M115" s="143"/>
      <c r="T115" s="53"/>
      <c r="AT115" s="17" t="s">
        <v>122</v>
      </c>
      <c r="AU115" s="17" t="s">
        <v>81</v>
      </c>
    </row>
    <row r="116" spans="2:65" s="1" customFormat="1" ht="21.75" customHeight="1">
      <c r="B116" s="32"/>
      <c r="C116" s="127" t="s">
        <v>139</v>
      </c>
      <c r="D116" s="127" t="s">
        <v>116</v>
      </c>
      <c r="E116" s="128" t="s">
        <v>158</v>
      </c>
      <c r="F116" s="129" t="s">
        <v>159</v>
      </c>
      <c r="G116" s="130" t="s">
        <v>119</v>
      </c>
      <c r="H116" s="131">
        <v>37.71</v>
      </c>
      <c r="I116" s="132"/>
      <c r="J116" s="133">
        <f>ROUND(I116*H116,2)</f>
        <v>0</v>
      </c>
      <c r="K116" s="129" t="s">
        <v>120</v>
      </c>
      <c r="L116" s="32"/>
      <c r="M116" s="134" t="s">
        <v>19</v>
      </c>
      <c r="N116" s="135" t="s">
        <v>42</v>
      </c>
      <c r="P116" s="136">
        <f>O116*H116</f>
        <v>0</v>
      </c>
      <c r="Q116" s="136">
        <v>0</v>
      </c>
      <c r="R116" s="136">
        <f>Q116*H116</f>
        <v>0</v>
      </c>
      <c r="S116" s="136">
        <v>0</v>
      </c>
      <c r="T116" s="137">
        <f>S116*H116</f>
        <v>0</v>
      </c>
      <c r="AR116" s="138" t="s">
        <v>121</v>
      </c>
      <c r="AT116" s="138" t="s">
        <v>116</v>
      </c>
      <c r="AU116" s="138" t="s">
        <v>81</v>
      </c>
      <c r="AY116" s="17" t="s">
        <v>114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7" t="s">
        <v>79</v>
      </c>
      <c r="BK116" s="139">
        <f>ROUND(I116*H116,2)</f>
        <v>0</v>
      </c>
      <c r="BL116" s="17" t="s">
        <v>121</v>
      </c>
      <c r="BM116" s="138" t="s">
        <v>160</v>
      </c>
    </row>
    <row r="117" spans="2:65" s="1" customFormat="1" ht="10.199999999999999">
      <c r="B117" s="32"/>
      <c r="D117" s="140" t="s">
        <v>122</v>
      </c>
      <c r="F117" s="141" t="s">
        <v>161</v>
      </c>
      <c r="I117" s="142"/>
      <c r="L117" s="32"/>
      <c r="M117" s="143"/>
      <c r="T117" s="53"/>
      <c r="AT117" s="17" t="s">
        <v>122</v>
      </c>
      <c r="AU117" s="17" t="s">
        <v>81</v>
      </c>
    </row>
    <row r="118" spans="2:65" s="12" customFormat="1" ht="10.199999999999999">
      <c r="B118" s="144"/>
      <c r="D118" s="145" t="s">
        <v>124</v>
      </c>
      <c r="E118" s="146" t="s">
        <v>19</v>
      </c>
      <c r="F118" s="147" t="s">
        <v>162</v>
      </c>
      <c r="H118" s="148">
        <v>37.71</v>
      </c>
      <c r="I118" s="149"/>
      <c r="L118" s="144"/>
      <c r="M118" s="150"/>
      <c r="T118" s="151"/>
      <c r="AT118" s="146" t="s">
        <v>124</v>
      </c>
      <c r="AU118" s="146" t="s">
        <v>81</v>
      </c>
      <c r="AV118" s="12" t="s">
        <v>81</v>
      </c>
      <c r="AW118" s="12" t="s">
        <v>33</v>
      </c>
      <c r="AX118" s="12" t="s">
        <v>71</v>
      </c>
      <c r="AY118" s="146" t="s">
        <v>114</v>
      </c>
    </row>
    <row r="119" spans="2:65" s="13" customFormat="1" ht="10.199999999999999">
      <c r="B119" s="152"/>
      <c r="D119" s="145" t="s">
        <v>124</v>
      </c>
      <c r="E119" s="153" t="s">
        <v>19</v>
      </c>
      <c r="F119" s="154" t="s">
        <v>127</v>
      </c>
      <c r="H119" s="155">
        <v>37.71</v>
      </c>
      <c r="I119" s="156"/>
      <c r="L119" s="152"/>
      <c r="M119" s="157"/>
      <c r="T119" s="158"/>
      <c r="AT119" s="153" t="s">
        <v>124</v>
      </c>
      <c r="AU119" s="153" t="s">
        <v>81</v>
      </c>
      <c r="AV119" s="13" t="s">
        <v>121</v>
      </c>
      <c r="AW119" s="13" t="s">
        <v>33</v>
      </c>
      <c r="AX119" s="13" t="s">
        <v>79</v>
      </c>
      <c r="AY119" s="153" t="s">
        <v>114</v>
      </c>
    </row>
    <row r="120" spans="2:65" s="11" customFormat="1" ht="22.8" customHeight="1">
      <c r="B120" s="115"/>
      <c r="D120" s="116" t="s">
        <v>70</v>
      </c>
      <c r="E120" s="125" t="s">
        <v>81</v>
      </c>
      <c r="F120" s="125" t="s">
        <v>163</v>
      </c>
      <c r="I120" s="118"/>
      <c r="J120" s="126">
        <f>BK120</f>
        <v>0</v>
      </c>
      <c r="L120" s="115"/>
      <c r="M120" s="120"/>
      <c r="P120" s="121">
        <f>SUM(P121:P147)</f>
        <v>0</v>
      </c>
      <c r="R120" s="121">
        <f>SUM(R121:R147)</f>
        <v>13.494005669999998</v>
      </c>
      <c r="T120" s="122">
        <f>SUM(T121:T147)</f>
        <v>0</v>
      </c>
      <c r="AR120" s="116" t="s">
        <v>79</v>
      </c>
      <c r="AT120" s="123" t="s">
        <v>70</v>
      </c>
      <c r="AU120" s="123" t="s">
        <v>79</v>
      </c>
      <c r="AY120" s="116" t="s">
        <v>114</v>
      </c>
      <c r="BK120" s="124">
        <f>SUM(BK121:BK147)</f>
        <v>0</v>
      </c>
    </row>
    <row r="121" spans="2:65" s="1" customFormat="1" ht="21.75" customHeight="1">
      <c r="B121" s="32"/>
      <c r="C121" s="127" t="s">
        <v>164</v>
      </c>
      <c r="D121" s="127" t="s">
        <v>116</v>
      </c>
      <c r="E121" s="128" t="s">
        <v>165</v>
      </c>
      <c r="F121" s="129" t="s">
        <v>166</v>
      </c>
      <c r="G121" s="130" t="s">
        <v>130</v>
      </c>
      <c r="H121" s="131">
        <v>2.0630000000000002</v>
      </c>
      <c r="I121" s="132"/>
      <c r="J121" s="133">
        <f>ROUND(I121*H121,2)</f>
        <v>0</v>
      </c>
      <c r="K121" s="129" t="s">
        <v>120</v>
      </c>
      <c r="L121" s="32"/>
      <c r="M121" s="134" t="s">
        <v>19</v>
      </c>
      <c r="N121" s="135" t="s">
        <v>42</v>
      </c>
      <c r="P121" s="136">
        <f>O121*H121</f>
        <v>0</v>
      </c>
      <c r="Q121" s="136">
        <v>2.3010199999999998</v>
      </c>
      <c r="R121" s="136">
        <f>Q121*H121</f>
        <v>4.7470042599999998</v>
      </c>
      <c r="S121" s="136">
        <v>0</v>
      </c>
      <c r="T121" s="137">
        <f>S121*H121</f>
        <v>0</v>
      </c>
      <c r="AR121" s="138" t="s">
        <v>121</v>
      </c>
      <c r="AT121" s="138" t="s">
        <v>116</v>
      </c>
      <c r="AU121" s="138" t="s">
        <v>81</v>
      </c>
      <c r="AY121" s="17" t="s">
        <v>114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7" t="s">
        <v>79</v>
      </c>
      <c r="BK121" s="139">
        <f>ROUND(I121*H121,2)</f>
        <v>0</v>
      </c>
      <c r="BL121" s="17" t="s">
        <v>121</v>
      </c>
      <c r="BM121" s="138" t="s">
        <v>167</v>
      </c>
    </row>
    <row r="122" spans="2:65" s="1" customFormat="1" ht="10.199999999999999">
      <c r="B122" s="32"/>
      <c r="D122" s="140" t="s">
        <v>122</v>
      </c>
      <c r="F122" s="141" t="s">
        <v>168</v>
      </c>
      <c r="I122" s="142"/>
      <c r="L122" s="32"/>
      <c r="M122" s="143"/>
      <c r="T122" s="53"/>
      <c r="AT122" s="17" t="s">
        <v>122</v>
      </c>
      <c r="AU122" s="17" t="s">
        <v>81</v>
      </c>
    </row>
    <row r="123" spans="2:65" s="12" customFormat="1" ht="10.199999999999999">
      <c r="B123" s="144"/>
      <c r="D123" s="145" t="s">
        <v>124</v>
      </c>
      <c r="E123" s="146" t="s">
        <v>19</v>
      </c>
      <c r="F123" s="147" t="s">
        <v>169</v>
      </c>
      <c r="H123" s="148">
        <v>1.3129999999999999</v>
      </c>
      <c r="I123" s="149"/>
      <c r="L123" s="144"/>
      <c r="M123" s="150"/>
      <c r="T123" s="151"/>
      <c r="AT123" s="146" t="s">
        <v>124</v>
      </c>
      <c r="AU123" s="146" t="s">
        <v>81</v>
      </c>
      <c r="AV123" s="12" t="s">
        <v>81</v>
      </c>
      <c r="AW123" s="12" t="s">
        <v>33</v>
      </c>
      <c r="AX123" s="12" t="s">
        <v>71</v>
      </c>
      <c r="AY123" s="146" t="s">
        <v>114</v>
      </c>
    </row>
    <row r="124" spans="2:65" s="12" customFormat="1" ht="10.199999999999999">
      <c r="B124" s="144"/>
      <c r="D124" s="145" t="s">
        <v>124</v>
      </c>
      <c r="E124" s="146" t="s">
        <v>19</v>
      </c>
      <c r="F124" s="147" t="s">
        <v>170</v>
      </c>
      <c r="H124" s="148">
        <v>0.75</v>
      </c>
      <c r="I124" s="149"/>
      <c r="L124" s="144"/>
      <c r="M124" s="150"/>
      <c r="T124" s="151"/>
      <c r="AT124" s="146" t="s">
        <v>124</v>
      </c>
      <c r="AU124" s="146" t="s">
        <v>81</v>
      </c>
      <c r="AV124" s="12" t="s">
        <v>81</v>
      </c>
      <c r="AW124" s="12" t="s">
        <v>33</v>
      </c>
      <c r="AX124" s="12" t="s">
        <v>71</v>
      </c>
      <c r="AY124" s="146" t="s">
        <v>114</v>
      </c>
    </row>
    <row r="125" spans="2:65" s="13" customFormat="1" ht="10.199999999999999">
      <c r="B125" s="152"/>
      <c r="D125" s="145" t="s">
        <v>124</v>
      </c>
      <c r="E125" s="153" t="s">
        <v>19</v>
      </c>
      <c r="F125" s="154" t="s">
        <v>127</v>
      </c>
      <c r="H125" s="155">
        <v>2.0629999999999997</v>
      </c>
      <c r="I125" s="156"/>
      <c r="L125" s="152"/>
      <c r="M125" s="157"/>
      <c r="T125" s="158"/>
      <c r="AT125" s="153" t="s">
        <v>124</v>
      </c>
      <c r="AU125" s="153" t="s">
        <v>81</v>
      </c>
      <c r="AV125" s="13" t="s">
        <v>121</v>
      </c>
      <c r="AW125" s="13" t="s">
        <v>33</v>
      </c>
      <c r="AX125" s="13" t="s">
        <v>79</v>
      </c>
      <c r="AY125" s="153" t="s">
        <v>114</v>
      </c>
    </row>
    <row r="126" spans="2:65" s="1" customFormat="1" ht="21.75" customHeight="1">
      <c r="B126" s="32"/>
      <c r="C126" s="127" t="s">
        <v>145</v>
      </c>
      <c r="D126" s="127" t="s">
        <v>116</v>
      </c>
      <c r="E126" s="128" t="s">
        <v>171</v>
      </c>
      <c r="F126" s="129" t="s">
        <v>172</v>
      </c>
      <c r="G126" s="130" t="s">
        <v>130</v>
      </c>
      <c r="H126" s="131">
        <v>3.4380000000000002</v>
      </c>
      <c r="I126" s="132"/>
      <c r="J126" s="133">
        <f>ROUND(I126*H126,2)</f>
        <v>0</v>
      </c>
      <c r="K126" s="129" t="s">
        <v>120</v>
      </c>
      <c r="L126" s="32"/>
      <c r="M126" s="134" t="s">
        <v>19</v>
      </c>
      <c r="N126" s="135" t="s">
        <v>42</v>
      </c>
      <c r="P126" s="136">
        <f>O126*H126</f>
        <v>0</v>
      </c>
      <c r="Q126" s="136">
        <v>2.5018699999999998</v>
      </c>
      <c r="R126" s="136">
        <f>Q126*H126</f>
        <v>8.6014290599999992</v>
      </c>
      <c r="S126" s="136">
        <v>0</v>
      </c>
      <c r="T126" s="137">
        <f>S126*H126</f>
        <v>0</v>
      </c>
      <c r="AR126" s="138" t="s">
        <v>121</v>
      </c>
      <c r="AT126" s="138" t="s">
        <v>116</v>
      </c>
      <c r="AU126" s="138" t="s">
        <v>81</v>
      </c>
      <c r="AY126" s="17" t="s">
        <v>114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7" t="s">
        <v>79</v>
      </c>
      <c r="BK126" s="139">
        <f>ROUND(I126*H126,2)</f>
        <v>0</v>
      </c>
      <c r="BL126" s="17" t="s">
        <v>121</v>
      </c>
      <c r="BM126" s="138" t="s">
        <v>173</v>
      </c>
    </row>
    <row r="127" spans="2:65" s="1" customFormat="1" ht="10.199999999999999">
      <c r="B127" s="32"/>
      <c r="D127" s="140" t="s">
        <v>122</v>
      </c>
      <c r="F127" s="141" t="s">
        <v>174</v>
      </c>
      <c r="I127" s="142"/>
      <c r="L127" s="32"/>
      <c r="M127" s="143"/>
      <c r="T127" s="53"/>
      <c r="AT127" s="17" t="s">
        <v>122</v>
      </c>
      <c r="AU127" s="17" t="s">
        <v>81</v>
      </c>
    </row>
    <row r="128" spans="2:65" s="12" customFormat="1" ht="10.199999999999999">
      <c r="B128" s="144"/>
      <c r="D128" s="145" t="s">
        <v>124</v>
      </c>
      <c r="E128" s="146" t="s">
        <v>19</v>
      </c>
      <c r="F128" s="147" t="s">
        <v>175</v>
      </c>
      <c r="H128" s="148">
        <v>3.4380000000000002</v>
      </c>
      <c r="I128" s="149"/>
      <c r="L128" s="144"/>
      <c r="M128" s="150"/>
      <c r="T128" s="151"/>
      <c r="AT128" s="146" t="s">
        <v>124</v>
      </c>
      <c r="AU128" s="146" t="s">
        <v>81</v>
      </c>
      <c r="AV128" s="12" t="s">
        <v>81</v>
      </c>
      <c r="AW128" s="12" t="s">
        <v>33</v>
      </c>
      <c r="AX128" s="12" t="s">
        <v>71</v>
      </c>
      <c r="AY128" s="146" t="s">
        <v>114</v>
      </c>
    </row>
    <row r="129" spans="2:65" s="13" customFormat="1" ht="10.199999999999999">
      <c r="B129" s="152"/>
      <c r="D129" s="145" t="s">
        <v>124</v>
      </c>
      <c r="E129" s="153" t="s">
        <v>19</v>
      </c>
      <c r="F129" s="154" t="s">
        <v>127</v>
      </c>
      <c r="H129" s="155">
        <v>3.4380000000000002</v>
      </c>
      <c r="I129" s="156"/>
      <c r="L129" s="152"/>
      <c r="M129" s="157"/>
      <c r="T129" s="158"/>
      <c r="AT129" s="153" t="s">
        <v>124</v>
      </c>
      <c r="AU129" s="153" t="s">
        <v>81</v>
      </c>
      <c r="AV129" s="13" t="s">
        <v>121</v>
      </c>
      <c r="AW129" s="13" t="s">
        <v>33</v>
      </c>
      <c r="AX129" s="13" t="s">
        <v>79</v>
      </c>
      <c r="AY129" s="153" t="s">
        <v>114</v>
      </c>
    </row>
    <row r="130" spans="2:65" s="1" customFormat="1" ht="16.5" customHeight="1">
      <c r="B130" s="32"/>
      <c r="C130" s="127" t="s">
        <v>176</v>
      </c>
      <c r="D130" s="127" t="s">
        <v>116</v>
      </c>
      <c r="E130" s="128" t="s">
        <v>177</v>
      </c>
      <c r="F130" s="129" t="s">
        <v>178</v>
      </c>
      <c r="G130" s="130" t="s">
        <v>119</v>
      </c>
      <c r="H130" s="131">
        <v>33</v>
      </c>
      <c r="I130" s="132"/>
      <c r="J130" s="133">
        <f>ROUND(I130*H130,2)</f>
        <v>0</v>
      </c>
      <c r="K130" s="129" t="s">
        <v>120</v>
      </c>
      <c r="L130" s="32"/>
      <c r="M130" s="134" t="s">
        <v>19</v>
      </c>
      <c r="N130" s="135" t="s">
        <v>42</v>
      </c>
      <c r="P130" s="136">
        <f>O130*H130</f>
        <v>0</v>
      </c>
      <c r="Q130" s="136">
        <v>2.64E-3</v>
      </c>
      <c r="R130" s="136">
        <f>Q130*H130</f>
        <v>8.7120000000000003E-2</v>
      </c>
      <c r="S130" s="136">
        <v>0</v>
      </c>
      <c r="T130" s="137">
        <f>S130*H130</f>
        <v>0</v>
      </c>
      <c r="AR130" s="138" t="s">
        <v>121</v>
      </c>
      <c r="AT130" s="138" t="s">
        <v>116</v>
      </c>
      <c r="AU130" s="138" t="s">
        <v>81</v>
      </c>
      <c r="AY130" s="17" t="s">
        <v>114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7" t="s">
        <v>79</v>
      </c>
      <c r="BK130" s="139">
        <f>ROUND(I130*H130,2)</f>
        <v>0</v>
      </c>
      <c r="BL130" s="17" t="s">
        <v>121</v>
      </c>
      <c r="BM130" s="138" t="s">
        <v>179</v>
      </c>
    </row>
    <row r="131" spans="2:65" s="1" customFormat="1" ht="10.199999999999999">
      <c r="B131" s="32"/>
      <c r="D131" s="140" t="s">
        <v>122</v>
      </c>
      <c r="F131" s="141" t="s">
        <v>180</v>
      </c>
      <c r="I131" s="142"/>
      <c r="L131" s="32"/>
      <c r="M131" s="143"/>
      <c r="T131" s="53"/>
      <c r="AT131" s="17" t="s">
        <v>122</v>
      </c>
      <c r="AU131" s="17" t="s">
        <v>81</v>
      </c>
    </row>
    <row r="132" spans="2:65" s="14" customFormat="1" ht="10.199999999999999">
      <c r="B132" s="159"/>
      <c r="D132" s="145" t="s">
        <v>124</v>
      </c>
      <c r="E132" s="160" t="s">
        <v>19</v>
      </c>
      <c r="F132" s="161" t="s">
        <v>181</v>
      </c>
      <c r="H132" s="160" t="s">
        <v>19</v>
      </c>
      <c r="I132" s="162"/>
      <c r="L132" s="159"/>
      <c r="M132" s="163"/>
      <c r="T132" s="164"/>
      <c r="AT132" s="160" t="s">
        <v>124</v>
      </c>
      <c r="AU132" s="160" t="s">
        <v>81</v>
      </c>
      <c r="AV132" s="14" t="s">
        <v>79</v>
      </c>
      <c r="AW132" s="14" t="s">
        <v>33</v>
      </c>
      <c r="AX132" s="14" t="s">
        <v>71</v>
      </c>
      <c r="AY132" s="160" t="s">
        <v>114</v>
      </c>
    </row>
    <row r="133" spans="2:65" s="12" customFormat="1" ht="10.199999999999999">
      <c r="B133" s="144"/>
      <c r="D133" s="145" t="s">
        <v>124</v>
      </c>
      <c r="E133" s="146" t="s">
        <v>19</v>
      </c>
      <c r="F133" s="147" t="s">
        <v>182</v>
      </c>
      <c r="H133" s="148">
        <v>16.5</v>
      </c>
      <c r="I133" s="149"/>
      <c r="L133" s="144"/>
      <c r="M133" s="150"/>
      <c r="T133" s="151"/>
      <c r="AT133" s="146" t="s">
        <v>124</v>
      </c>
      <c r="AU133" s="146" t="s">
        <v>81</v>
      </c>
      <c r="AV133" s="12" t="s">
        <v>81</v>
      </c>
      <c r="AW133" s="12" t="s">
        <v>33</v>
      </c>
      <c r="AX133" s="12" t="s">
        <v>71</v>
      </c>
      <c r="AY133" s="146" t="s">
        <v>114</v>
      </c>
    </row>
    <row r="134" spans="2:65" s="14" customFormat="1" ht="10.199999999999999">
      <c r="B134" s="159"/>
      <c r="D134" s="145" t="s">
        <v>124</v>
      </c>
      <c r="E134" s="160" t="s">
        <v>19</v>
      </c>
      <c r="F134" s="161" t="s">
        <v>183</v>
      </c>
      <c r="H134" s="160" t="s">
        <v>19</v>
      </c>
      <c r="I134" s="162"/>
      <c r="L134" s="159"/>
      <c r="M134" s="163"/>
      <c r="T134" s="164"/>
      <c r="AT134" s="160" t="s">
        <v>124</v>
      </c>
      <c r="AU134" s="160" t="s">
        <v>81</v>
      </c>
      <c r="AV134" s="14" t="s">
        <v>79</v>
      </c>
      <c r="AW134" s="14" t="s">
        <v>33</v>
      </c>
      <c r="AX134" s="14" t="s">
        <v>71</v>
      </c>
      <c r="AY134" s="160" t="s">
        <v>114</v>
      </c>
    </row>
    <row r="135" spans="2:65" s="12" customFormat="1" ht="10.199999999999999">
      <c r="B135" s="144"/>
      <c r="D135" s="145" t="s">
        <v>124</v>
      </c>
      <c r="E135" s="146" t="s">
        <v>19</v>
      </c>
      <c r="F135" s="147" t="s">
        <v>184</v>
      </c>
      <c r="H135" s="148">
        <v>16.5</v>
      </c>
      <c r="I135" s="149"/>
      <c r="L135" s="144"/>
      <c r="M135" s="150"/>
      <c r="T135" s="151"/>
      <c r="AT135" s="146" t="s">
        <v>124</v>
      </c>
      <c r="AU135" s="146" t="s">
        <v>81</v>
      </c>
      <c r="AV135" s="12" t="s">
        <v>81</v>
      </c>
      <c r="AW135" s="12" t="s">
        <v>33</v>
      </c>
      <c r="AX135" s="12" t="s">
        <v>71</v>
      </c>
      <c r="AY135" s="146" t="s">
        <v>114</v>
      </c>
    </row>
    <row r="136" spans="2:65" s="13" customFormat="1" ht="10.199999999999999">
      <c r="B136" s="152"/>
      <c r="D136" s="145" t="s">
        <v>124</v>
      </c>
      <c r="E136" s="153" t="s">
        <v>19</v>
      </c>
      <c r="F136" s="154" t="s">
        <v>127</v>
      </c>
      <c r="H136" s="155">
        <v>33</v>
      </c>
      <c r="I136" s="156"/>
      <c r="L136" s="152"/>
      <c r="M136" s="157"/>
      <c r="T136" s="158"/>
      <c r="AT136" s="153" t="s">
        <v>124</v>
      </c>
      <c r="AU136" s="153" t="s">
        <v>81</v>
      </c>
      <c r="AV136" s="13" t="s">
        <v>121</v>
      </c>
      <c r="AW136" s="13" t="s">
        <v>33</v>
      </c>
      <c r="AX136" s="13" t="s">
        <v>79</v>
      </c>
      <c r="AY136" s="153" t="s">
        <v>114</v>
      </c>
    </row>
    <row r="137" spans="2:65" s="1" customFormat="1" ht="16.5" customHeight="1">
      <c r="B137" s="32"/>
      <c r="C137" s="127" t="s">
        <v>8</v>
      </c>
      <c r="D137" s="127" t="s">
        <v>116</v>
      </c>
      <c r="E137" s="128" t="s">
        <v>185</v>
      </c>
      <c r="F137" s="129" t="s">
        <v>186</v>
      </c>
      <c r="G137" s="130" t="s">
        <v>119</v>
      </c>
      <c r="H137" s="131">
        <v>33</v>
      </c>
      <c r="I137" s="132"/>
      <c r="J137" s="133">
        <f>ROUND(I137*H137,2)</f>
        <v>0</v>
      </c>
      <c r="K137" s="129" t="s">
        <v>120</v>
      </c>
      <c r="L137" s="32"/>
      <c r="M137" s="134" t="s">
        <v>19</v>
      </c>
      <c r="N137" s="135" t="s">
        <v>42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121</v>
      </c>
      <c r="AT137" s="138" t="s">
        <v>116</v>
      </c>
      <c r="AU137" s="138" t="s">
        <v>81</v>
      </c>
      <c r="AY137" s="17" t="s">
        <v>114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7" t="s">
        <v>79</v>
      </c>
      <c r="BK137" s="139">
        <f>ROUND(I137*H137,2)</f>
        <v>0</v>
      </c>
      <c r="BL137" s="17" t="s">
        <v>121</v>
      </c>
      <c r="BM137" s="138" t="s">
        <v>187</v>
      </c>
    </row>
    <row r="138" spans="2:65" s="1" customFormat="1" ht="10.199999999999999">
      <c r="B138" s="32"/>
      <c r="D138" s="140" t="s">
        <v>122</v>
      </c>
      <c r="F138" s="141" t="s">
        <v>188</v>
      </c>
      <c r="I138" s="142"/>
      <c r="L138" s="32"/>
      <c r="M138" s="143"/>
      <c r="T138" s="53"/>
      <c r="AT138" s="17" t="s">
        <v>122</v>
      </c>
      <c r="AU138" s="17" t="s">
        <v>81</v>
      </c>
    </row>
    <row r="139" spans="2:65" s="14" customFormat="1" ht="10.199999999999999">
      <c r="B139" s="159"/>
      <c r="D139" s="145" t="s">
        <v>124</v>
      </c>
      <c r="E139" s="160" t="s">
        <v>19</v>
      </c>
      <c r="F139" s="161" t="s">
        <v>189</v>
      </c>
      <c r="H139" s="160" t="s">
        <v>19</v>
      </c>
      <c r="I139" s="162"/>
      <c r="L139" s="159"/>
      <c r="M139" s="163"/>
      <c r="T139" s="164"/>
      <c r="AT139" s="160" t="s">
        <v>124</v>
      </c>
      <c r="AU139" s="160" t="s">
        <v>81</v>
      </c>
      <c r="AV139" s="14" t="s">
        <v>79</v>
      </c>
      <c r="AW139" s="14" t="s">
        <v>33</v>
      </c>
      <c r="AX139" s="14" t="s">
        <v>71</v>
      </c>
      <c r="AY139" s="160" t="s">
        <v>114</v>
      </c>
    </row>
    <row r="140" spans="2:65" s="12" customFormat="1" ht="10.199999999999999">
      <c r="B140" s="144"/>
      <c r="D140" s="145" t="s">
        <v>124</v>
      </c>
      <c r="E140" s="146" t="s">
        <v>19</v>
      </c>
      <c r="F140" s="147" t="s">
        <v>182</v>
      </c>
      <c r="H140" s="148">
        <v>16.5</v>
      </c>
      <c r="I140" s="149"/>
      <c r="L140" s="144"/>
      <c r="M140" s="150"/>
      <c r="T140" s="151"/>
      <c r="AT140" s="146" t="s">
        <v>124</v>
      </c>
      <c r="AU140" s="146" t="s">
        <v>81</v>
      </c>
      <c r="AV140" s="12" t="s">
        <v>81</v>
      </c>
      <c r="AW140" s="12" t="s">
        <v>33</v>
      </c>
      <c r="AX140" s="12" t="s">
        <v>71</v>
      </c>
      <c r="AY140" s="146" t="s">
        <v>114</v>
      </c>
    </row>
    <row r="141" spans="2:65" s="14" customFormat="1" ht="10.199999999999999">
      <c r="B141" s="159"/>
      <c r="D141" s="145" t="s">
        <v>124</v>
      </c>
      <c r="E141" s="160" t="s">
        <v>19</v>
      </c>
      <c r="F141" s="161" t="s">
        <v>190</v>
      </c>
      <c r="H141" s="160" t="s">
        <v>19</v>
      </c>
      <c r="I141" s="162"/>
      <c r="L141" s="159"/>
      <c r="M141" s="163"/>
      <c r="T141" s="164"/>
      <c r="AT141" s="160" t="s">
        <v>124</v>
      </c>
      <c r="AU141" s="160" t="s">
        <v>81</v>
      </c>
      <c r="AV141" s="14" t="s">
        <v>79</v>
      </c>
      <c r="AW141" s="14" t="s">
        <v>33</v>
      </c>
      <c r="AX141" s="14" t="s">
        <v>71</v>
      </c>
      <c r="AY141" s="160" t="s">
        <v>114</v>
      </c>
    </row>
    <row r="142" spans="2:65" s="12" customFormat="1" ht="10.199999999999999">
      <c r="B142" s="144"/>
      <c r="D142" s="145" t="s">
        <v>124</v>
      </c>
      <c r="E142" s="146" t="s">
        <v>19</v>
      </c>
      <c r="F142" s="147" t="s">
        <v>184</v>
      </c>
      <c r="H142" s="148">
        <v>16.5</v>
      </c>
      <c r="I142" s="149"/>
      <c r="L142" s="144"/>
      <c r="M142" s="150"/>
      <c r="T142" s="151"/>
      <c r="AT142" s="146" t="s">
        <v>124</v>
      </c>
      <c r="AU142" s="146" t="s">
        <v>81</v>
      </c>
      <c r="AV142" s="12" t="s">
        <v>81</v>
      </c>
      <c r="AW142" s="12" t="s">
        <v>33</v>
      </c>
      <c r="AX142" s="12" t="s">
        <v>71</v>
      </c>
      <c r="AY142" s="146" t="s">
        <v>114</v>
      </c>
    </row>
    <row r="143" spans="2:65" s="13" customFormat="1" ht="10.199999999999999">
      <c r="B143" s="152"/>
      <c r="D143" s="145" t="s">
        <v>124</v>
      </c>
      <c r="E143" s="153" t="s">
        <v>19</v>
      </c>
      <c r="F143" s="154" t="s">
        <v>127</v>
      </c>
      <c r="H143" s="155">
        <v>33</v>
      </c>
      <c r="I143" s="156"/>
      <c r="L143" s="152"/>
      <c r="M143" s="157"/>
      <c r="T143" s="158"/>
      <c r="AT143" s="153" t="s">
        <v>124</v>
      </c>
      <c r="AU143" s="153" t="s">
        <v>81</v>
      </c>
      <c r="AV143" s="13" t="s">
        <v>121</v>
      </c>
      <c r="AW143" s="13" t="s">
        <v>33</v>
      </c>
      <c r="AX143" s="13" t="s">
        <v>79</v>
      </c>
      <c r="AY143" s="153" t="s">
        <v>114</v>
      </c>
    </row>
    <row r="144" spans="2:65" s="1" customFormat="1" ht="16.5" customHeight="1">
      <c r="B144" s="32"/>
      <c r="C144" s="127" t="s">
        <v>191</v>
      </c>
      <c r="D144" s="127" t="s">
        <v>116</v>
      </c>
      <c r="E144" s="128" t="s">
        <v>192</v>
      </c>
      <c r="F144" s="129" t="s">
        <v>193</v>
      </c>
      <c r="G144" s="130" t="s">
        <v>150</v>
      </c>
      <c r="H144" s="131">
        <v>5.5E-2</v>
      </c>
      <c r="I144" s="132"/>
      <c r="J144" s="133">
        <f>ROUND(I144*H144,2)</f>
        <v>0</v>
      </c>
      <c r="K144" s="129" t="s">
        <v>120</v>
      </c>
      <c r="L144" s="32"/>
      <c r="M144" s="134" t="s">
        <v>19</v>
      </c>
      <c r="N144" s="135" t="s">
        <v>42</v>
      </c>
      <c r="P144" s="136">
        <f>O144*H144</f>
        <v>0</v>
      </c>
      <c r="Q144" s="136">
        <v>1.06277</v>
      </c>
      <c r="R144" s="136">
        <f>Q144*H144</f>
        <v>5.845235E-2</v>
      </c>
      <c r="S144" s="136">
        <v>0</v>
      </c>
      <c r="T144" s="137">
        <f>S144*H144</f>
        <v>0</v>
      </c>
      <c r="AR144" s="138" t="s">
        <v>121</v>
      </c>
      <c r="AT144" s="138" t="s">
        <v>116</v>
      </c>
      <c r="AU144" s="138" t="s">
        <v>81</v>
      </c>
      <c r="AY144" s="17" t="s">
        <v>114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7" t="s">
        <v>79</v>
      </c>
      <c r="BK144" s="139">
        <f>ROUND(I144*H144,2)</f>
        <v>0</v>
      </c>
      <c r="BL144" s="17" t="s">
        <v>121</v>
      </c>
      <c r="BM144" s="138" t="s">
        <v>194</v>
      </c>
    </row>
    <row r="145" spans="2:65" s="1" customFormat="1" ht="10.199999999999999">
      <c r="B145" s="32"/>
      <c r="D145" s="140" t="s">
        <v>122</v>
      </c>
      <c r="F145" s="141" t="s">
        <v>195</v>
      </c>
      <c r="I145" s="142"/>
      <c r="L145" s="32"/>
      <c r="M145" s="143"/>
      <c r="T145" s="53"/>
      <c r="AT145" s="17" t="s">
        <v>122</v>
      </c>
      <c r="AU145" s="17" t="s">
        <v>81</v>
      </c>
    </row>
    <row r="146" spans="2:65" s="12" customFormat="1" ht="10.199999999999999">
      <c r="B146" s="144"/>
      <c r="D146" s="145" t="s">
        <v>124</v>
      </c>
      <c r="E146" s="146" t="s">
        <v>19</v>
      </c>
      <c r="F146" s="147" t="s">
        <v>196</v>
      </c>
      <c r="H146" s="148">
        <v>5.5E-2</v>
      </c>
      <c r="I146" s="149"/>
      <c r="L146" s="144"/>
      <c r="M146" s="150"/>
      <c r="T146" s="151"/>
      <c r="AT146" s="146" t="s">
        <v>124</v>
      </c>
      <c r="AU146" s="146" t="s">
        <v>81</v>
      </c>
      <c r="AV146" s="12" t="s">
        <v>81</v>
      </c>
      <c r="AW146" s="12" t="s">
        <v>33</v>
      </c>
      <c r="AX146" s="12" t="s">
        <v>71</v>
      </c>
      <c r="AY146" s="146" t="s">
        <v>114</v>
      </c>
    </row>
    <row r="147" spans="2:65" s="13" customFormat="1" ht="10.199999999999999">
      <c r="B147" s="152"/>
      <c r="D147" s="145" t="s">
        <v>124</v>
      </c>
      <c r="E147" s="153" t="s">
        <v>19</v>
      </c>
      <c r="F147" s="154" t="s">
        <v>127</v>
      </c>
      <c r="H147" s="155">
        <v>5.5E-2</v>
      </c>
      <c r="I147" s="156"/>
      <c r="L147" s="152"/>
      <c r="M147" s="157"/>
      <c r="T147" s="158"/>
      <c r="AT147" s="153" t="s">
        <v>124</v>
      </c>
      <c r="AU147" s="153" t="s">
        <v>81</v>
      </c>
      <c r="AV147" s="13" t="s">
        <v>121</v>
      </c>
      <c r="AW147" s="13" t="s">
        <v>33</v>
      </c>
      <c r="AX147" s="13" t="s">
        <v>79</v>
      </c>
      <c r="AY147" s="153" t="s">
        <v>114</v>
      </c>
    </row>
    <row r="148" spans="2:65" s="11" customFormat="1" ht="22.8" customHeight="1">
      <c r="B148" s="115"/>
      <c r="D148" s="116" t="s">
        <v>70</v>
      </c>
      <c r="E148" s="125" t="s">
        <v>142</v>
      </c>
      <c r="F148" s="125" t="s">
        <v>197</v>
      </c>
      <c r="I148" s="118"/>
      <c r="J148" s="126">
        <f>BK148</f>
        <v>0</v>
      </c>
      <c r="L148" s="115"/>
      <c r="M148" s="120"/>
      <c r="P148" s="121">
        <f>SUM(P149:P164)</f>
        <v>0</v>
      </c>
      <c r="R148" s="121">
        <f>SUM(R149:R164)</f>
        <v>13.746015</v>
      </c>
      <c r="T148" s="122">
        <f>SUM(T149:T164)</f>
        <v>0</v>
      </c>
      <c r="AR148" s="116" t="s">
        <v>79</v>
      </c>
      <c r="AT148" s="123" t="s">
        <v>70</v>
      </c>
      <c r="AU148" s="123" t="s">
        <v>79</v>
      </c>
      <c r="AY148" s="116" t="s">
        <v>114</v>
      </c>
      <c r="BK148" s="124">
        <f>SUM(BK149:BK164)</f>
        <v>0</v>
      </c>
    </row>
    <row r="149" spans="2:65" s="1" customFormat="1" ht="21.75" customHeight="1">
      <c r="B149" s="32"/>
      <c r="C149" s="127" t="s">
        <v>156</v>
      </c>
      <c r="D149" s="127" t="s">
        <v>116</v>
      </c>
      <c r="E149" s="128" t="s">
        <v>198</v>
      </c>
      <c r="F149" s="129" t="s">
        <v>199</v>
      </c>
      <c r="G149" s="130" t="s">
        <v>119</v>
      </c>
      <c r="H149" s="131">
        <v>37.71</v>
      </c>
      <c r="I149" s="132"/>
      <c r="J149" s="133">
        <f>ROUND(I149*H149,2)</f>
        <v>0</v>
      </c>
      <c r="K149" s="129" t="s">
        <v>120</v>
      </c>
      <c r="L149" s="32"/>
      <c r="M149" s="134" t="s">
        <v>19</v>
      </c>
      <c r="N149" s="135" t="s">
        <v>42</v>
      </c>
      <c r="P149" s="136">
        <f>O149*H149</f>
        <v>0</v>
      </c>
      <c r="Q149" s="136">
        <v>0.34499999999999997</v>
      </c>
      <c r="R149" s="136">
        <f>Q149*H149</f>
        <v>13.00995</v>
      </c>
      <c r="S149" s="136">
        <v>0</v>
      </c>
      <c r="T149" s="137">
        <f>S149*H149</f>
        <v>0</v>
      </c>
      <c r="AR149" s="138" t="s">
        <v>121</v>
      </c>
      <c r="AT149" s="138" t="s">
        <v>116</v>
      </c>
      <c r="AU149" s="138" t="s">
        <v>81</v>
      </c>
      <c r="AY149" s="17" t="s">
        <v>114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7" t="s">
        <v>79</v>
      </c>
      <c r="BK149" s="139">
        <f>ROUND(I149*H149,2)</f>
        <v>0</v>
      </c>
      <c r="BL149" s="17" t="s">
        <v>121</v>
      </c>
      <c r="BM149" s="138" t="s">
        <v>200</v>
      </c>
    </row>
    <row r="150" spans="2:65" s="1" customFormat="1" ht="10.199999999999999">
      <c r="B150" s="32"/>
      <c r="D150" s="140" t="s">
        <v>122</v>
      </c>
      <c r="F150" s="141" t="s">
        <v>201</v>
      </c>
      <c r="I150" s="142"/>
      <c r="L150" s="32"/>
      <c r="M150" s="143"/>
      <c r="T150" s="53"/>
      <c r="AT150" s="17" t="s">
        <v>122</v>
      </c>
      <c r="AU150" s="17" t="s">
        <v>81</v>
      </c>
    </row>
    <row r="151" spans="2:65" s="14" customFormat="1" ht="10.199999999999999">
      <c r="B151" s="159"/>
      <c r="D151" s="145" t="s">
        <v>124</v>
      </c>
      <c r="E151" s="160" t="s">
        <v>19</v>
      </c>
      <c r="F151" s="161" t="s">
        <v>202</v>
      </c>
      <c r="H151" s="160" t="s">
        <v>19</v>
      </c>
      <c r="I151" s="162"/>
      <c r="L151" s="159"/>
      <c r="M151" s="163"/>
      <c r="T151" s="164"/>
      <c r="AT151" s="160" t="s">
        <v>124</v>
      </c>
      <c r="AU151" s="160" t="s">
        <v>81</v>
      </c>
      <c r="AV151" s="14" t="s">
        <v>79</v>
      </c>
      <c r="AW151" s="14" t="s">
        <v>33</v>
      </c>
      <c r="AX151" s="14" t="s">
        <v>71</v>
      </c>
      <c r="AY151" s="160" t="s">
        <v>114</v>
      </c>
    </row>
    <row r="152" spans="2:65" s="12" customFormat="1" ht="10.199999999999999">
      <c r="B152" s="144"/>
      <c r="D152" s="145" t="s">
        <v>124</v>
      </c>
      <c r="E152" s="146" t="s">
        <v>19</v>
      </c>
      <c r="F152" s="147" t="s">
        <v>203</v>
      </c>
      <c r="H152" s="148">
        <v>37.71</v>
      </c>
      <c r="I152" s="149"/>
      <c r="L152" s="144"/>
      <c r="M152" s="150"/>
      <c r="T152" s="151"/>
      <c r="AT152" s="146" t="s">
        <v>124</v>
      </c>
      <c r="AU152" s="146" t="s">
        <v>81</v>
      </c>
      <c r="AV152" s="12" t="s">
        <v>81</v>
      </c>
      <c r="AW152" s="12" t="s">
        <v>33</v>
      </c>
      <c r="AX152" s="12" t="s">
        <v>71</v>
      </c>
      <c r="AY152" s="146" t="s">
        <v>114</v>
      </c>
    </row>
    <row r="153" spans="2:65" s="13" customFormat="1" ht="10.199999999999999">
      <c r="B153" s="152"/>
      <c r="D153" s="145" t="s">
        <v>124</v>
      </c>
      <c r="E153" s="153" t="s">
        <v>19</v>
      </c>
      <c r="F153" s="154" t="s">
        <v>127</v>
      </c>
      <c r="H153" s="155">
        <v>37.71</v>
      </c>
      <c r="I153" s="156"/>
      <c r="L153" s="152"/>
      <c r="M153" s="157"/>
      <c r="T153" s="158"/>
      <c r="AT153" s="153" t="s">
        <v>124</v>
      </c>
      <c r="AU153" s="153" t="s">
        <v>81</v>
      </c>
      <c r="AV153" s="13" t="s">
        <v>121</v>
      </c>
      <c r="AW153" s="13" t="s">
        <v>33</v>
      </c>
      <c r="AX153" s="13" t="s">
        <v>79</v>
      </c>
      <c r="AY153" s="153" t="s">
        <v>114</v>
      </c>
    </row>
    <row r="154" spans="2:65" s="1" customFormat="1" ht="16.5" customHeight="1">
      <c r="B154" s="32"/>
      <c r="C154" s="127" t="s">
        <v>204</v>
      </c>
      <c r="D154" s="127" t="s">
        <v>116</v>
      </c>
      <c r="E154" s="128" t="s">
        <v>205</v>
      </c>
      <c r="F154" s="129" t="s">
        <v>206</v>
      </c>
      <c r="G154" s="130" t="s">
        <v>119</v>
      </c>
      <c r="H154" s="131">
        <v>37.71</v>
      </c>
      <c r="I154" s="132"/>
      <c r="J154" s="133">
        <f>ROUND(I154*H154,2)</f>
        <v>0</v>
      </c>
      <c r="K154" s="129" t="s">
        <v>19</v>
      </c>
      <c r="L154" s="32"/>
      <c r="M154" s="134" t="s">
        <v>19</v>
      </c>
      <c r="N154" s="135" t="s">
        <v>42</v>
      </c>
      <c r="P154" s="136">
        <f>O154*H154</f>
        <v>0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AR154" s="138" t="s">
        <v>121</v>
      </c>
      <c r="AT154" s="138" t="s">
        <v>116</v>
      </c>
      <c r="AU154" s="138" t="s">
        <v>81</v>
      </c>
      <c r="AY154" s="17" t="s">
        <v>114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7" t="s">
        <v>79</v>
      </c>
      <c r="BK154" s="139">
        <f>ROUND(I154*H154,2)</f>
        <v>0</v>
      </c>
      <c r="BL154" s="17" t="s">
        <v>121</v>
      </c>
      <c r="BM154" s="138" t="s">
        <v>207</v>
      </c>
    </row>
    <row r="155" spans="2:65" s="12" customFormat="1" ht="10.199999999999999">
      <c r="B155" s="144"/>
      <c r="D155" s="145" t="s">
        <v>124</v>
      </c>
      <c r="E155" s="146" t="s">
        <v>19</v>
      </c>
      <c r="F155" s="147" t="s">
        <v>208</v>
      </c>
      <c r="H155" s="148">
        <v>37.71</v>
      </c>
      <c r="I155" s="149"/>
      <c r="L155" s="144"/>
      <c r="M155" s="150"/>
      <c r="T155" s="151"/>
      <c r="AT155" s="146" t="s">
        <v>124</v>
      </c>
      <c r="AU155" s="146" t="s">
        <v>81</v>
      </c>
      <c r="AV155" s="12" t="s">
        <v>81</v>
      </c>
      <c r="AW155" s="12" t="s">
        <v>33</v>
      </c>
      <c r="AX155" s="12" t="s">
        <v>71</v>
      </c>
      <c r="AY155" s="146" t="s">
        <v>114</v>
      </c>
    </row>
    <row r="156" spans="2:65" s="14" customFormat="1" ht="10.199999999999999">
      <c r="B156" s="159"/>
      <c r="D156" s="145" t="s">
        <v>124</v>
      </c>
      <c r="E156" s="160" t="s">
        <v>19</v>
      </c>
      <c r="F156" s="161" t="s">
        <v>209</v>
      </c>
      <c r="H156" s="160" t="s">
        <v>19</v>
      </c>
      <c r="I156" s="162"/>
      <c r="L156" s="159"/>
      <c r="M156" s="163"/>
      <c r="T156" s="164"/>
      <c r="AT156" s="160" t="s">
        <v>124</v>
      </c>
      <c r="AU156" s="160" t="s">
        <v>81</v>
      </c>
      <c r="AV156" s="14" t="s">
        <v>79</v>
      </c>
      <c r="AW156" s="14" t="s">
        <v>33</v>
      </c>
      <c r="AX156" s="14" t="s">
        <v>71</v>
      </c>
      <c r="AY156" s="160" t="s">
        <v>114</v>
      </c>
    </row>
    <row r="157" spans="2:65" s="14" customFormat="1" ht="10.199999999999999">
      <c r="B157" s="159"/>
      <c r="D157" s="145" t="s">
        <v>124</v>
      </c>
      <c r="E157" s="160" t="s">
        <v>19</v>
      </c>
      <c r="F157" s="161" t="s">
        <v>210</v>
      </c>
      <c r="H157" s="160" t="s">
        <v>19</v>
      </c>
      <c r="I157" s="162"/>
      <c r="L157" s="159"/>
      <c r="M157" s="163"/>
      <c r="T157" s="164"/>
      <c r="AT157" s="160" t="s">
        <v>124</v>
      </c>
      <c r="AU157" s="160" t="s">
        <v>81</v>
      </c>
      <c r="AV157" s="14" t="s">
        <v>79</v>
      </c>
      <c r="AW157" s="14" t="s">
        <v>33</v>
      </c>
      <c r="AX157" s="14" t="s">
        <v>71</v>
      </c>
      <c r="AY157" s="160" t="s">
        <v>114</v>
      </c>
    </row>
    <row r="158" spans="2:65" s="14" customFormat="1" ht="10.199999999999999">
      <c r="B158" s="159"/>
      <c r="D158" s="145" t="s">
        <v>124</v>
      </c>
      <c r="E158" s="160" t="s">
        <v>19</v>
      </c>
      <c r="F158" s="161" t="s">
        <v>211</v>
      </c>
      <c r="H158" s="160" t="s">
        <v>19</v>
      </c>
      <c r="I158" s="162"/>
      <c r="L158" s="159"/>
      <c r="M158" s="163"/>
      <c r="T158" s="164"/>
      <c r="AT158" s="160" t="s">
        <v>124</v>
      </c>
      <c r="AU158" s="160" t="s">
        <v>81</v>
      </c>
      <c r="AV158" s="14" t="s">
        <v>79</v>
      </c>
      <c r="AW158" s="14" t="s">
        <v>33</v>
      </c>
      <c r="AX158" s="14" t="s">
        <v>71</v>
      </c>
      <c r="AY158" s="160" t="s">
        <v>114</v>
      </c>
    </row>
    <row r="159" spans="2:65" s="13" customFormat="1" ht="10.199999999999999">
      <c r="B159" s="152"/>
      <c r="D159" s="145" t="s">
        <v>124</v>
      </c>
      <c r="E159" s="153" t="s">
        <v>19</v>
      </c>
      <c r="F159" s="154" t="s">
        <v>127</v>
      </c>
      <c r="H159" s="155">
        <v>37.71</v>
      </c>
      <c r="I159" s="156"/>
      <c r="L159" s="152"/>
      <c r="M159" s="157"/>
      <c r="T159" s="158"/>
      <c r="AT159" s="153" t="s">
        <v>124</v>
      </c>
      <c r="AU159" s="153" t="s">
        <v>81</v>
      </c>
      <c r="AV159" s="13" t="s">
        <v>121</v>
      </c>
      <c r="AW159" s="13" t="s">
        <v>33</v>
      </c>
      <c r="AX159" s="13" t="s">
        <v>79</v>
      </c>
      <c r="AY159" s="153" t="s">
        <v>114</v>
      </c>
    </row>
    <row r="160" spans="2:65" s="1" customFormat="1" ht="37.799999999999997" customHeight="1">
      <c r="B160" s="32"/>
      <c r="C160" s="127" t="s">
        <v>160</v>
      </c>
      <c r="D160" s="127" t="s">
        <v>116</v>
      </c>
      <c r="E160" s="128" t="s">
        <v>212</v>
      </c>
      <c r="F160" s="129" t="s">
        <v>213</v>
      </c>
      <c r="G160" s="130" t="s">
        <v>119</v>
      </c>
      <c r="H160" s="131">
        <v>8.25</v>
      </c>
      <c r="I160" s="132"/>
      <c r="J160" s="133">
        <f>ROUND(I160*H160,2)</f>
        <v>0</v>
      </c>
      <c r="K160" s="129" t="s">
        <v>120</v>
      </c>
      <c r="L160" s="32"/>
      <c r="M160" s="134" t="s">
        <v>19</v>
      </c>
      <c r="N160" s="135" t="s">
        <v>42</v>
      </c>
      <c r="P160" s="136">
        <f>O160*H160</f>
        <v>0</v>
      </c>
      <c r="Q160" s="136">
        <v>8.9219999999999994E-2</v>
      </c>
      <c r="R160" s="136">
        <f>Q160*H160</f>
        <v>0.73606499999999997</v>
      </c>
      <c r="S160" s="136">
        <v>0</v>
      </c>
      <c r="T160" s="137">
        <f>S160*H160</f>
        <v>0</v>
      </c>
      <c r="AR160" s="138" t="s">
        <v>121</v>
      </c>
      <c r="AT160" s="138" t="s">
        <v>116</v>
      </c>
      <c r="AU160" s="138" t="s">
        <v>81</v>
      </c>
      <c r="AY160" s="17" t="s">
        <v>114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79</v>
      </c>
      <c r="BK160" s="139">
        <f>ROUND(I160*H160,2)</f>
        <v>0</v>
      </c>
      <c r="BL160" s="17" t="s">
        <v>121</v>
      </c>
      <c r="BM160" s="138" t="s">
        <v>214</v>
      </c>
    </row>
    <row r="161" spans="2:65" s="1" customFormat="1" ht="10.199999999999999">
      <c r="B161" s="32"/>
      <c r="D161" s="140" t="s">
        <v>122</v>
      </c>
      <c r="F161" s="141" t="s">
        <v>215</v>
      </c>
      <c r="I161" s="142"/>
      <c r="L161" s="32"/>
      <c r="M161" s="143"/>
      <c r="T161" s="53"/>
      <c r="AT161" s="17" t="s">
        <v>122</v>
      </c>
      <c r="AU161" s="17" t="s">
        <v>81</v>
      </c>
    </row>
    <row r="162" spans="2:65" s="12" customFormat="1" ht="10.199999999999999">
      <c r="B162" s="144"/>
      <c r="D162" s="145" t="s">
        <v>124</v>
      </c>
      <c r="E162" s="146" t="s">
        <v>19</v>
      </c>
      <c r="F162" s="147" t="s">
        <v>216</v>
      </c>
      <c r="H162" s="148">
        <v>5.25</v>
      </c>
      <c r="I162" s="149"/>
      <c r="L162" s="144"/>
      <c r="M162" s="150"/>
      <c r="T162" s="151"/>
      <c r="AT162" s="146" t="s">
        <v>124</v>
      </c>
      <c r="AU162" s="146" t="s">
        <v>81</v>
      </c>
      <c r="AV162" s="12" t="s">
        <v>81</v>
      </c>
      <c r="AW162" s="12" t="s">
        <v>33</v>
      </c>
      <c r="AX162" s="12" t="s">
        <v>71</v>
      </c>
      <c r="AY162" s="146" t="s">
        <v>114</v>
      </c>
    </row>
    <row r="163" spans="2:65" s="12" customFormat="1" ht="10.199999999999999">
      <c r="B163" s="144"/>
      <c r="D163" s="145" t="s">
        <v>124</v>
      </c>
      <c r="E163" s="146" t="s">
        <v>19</v>
      </c>
      <c r="F163" s="147" t="s">
        <v>217</v>
      </c>
      <c r="H163" s="148">
        <v>3</v>
      </c>
      <c r="I163" s="149"/>
      <c r="L163" s="144"/>
      <c r="M163" s="150"/>
      <c r="T163" s="151"/>
      <c r="AT163" s="146" t="s">
        <v>124</v>
      </c>
      <c r="AU163" s="146" t="s">
        <v>81</v>
      </c>
      <c r="AV163" s="12" t="s">
        <v>81</v>
      </c>
      <c r="AW163" s="12" t="s">
        <v>33</v>
      </c>
      <c r="AX163" s="12" t="s">
        <v>71</v>
      </c>
      <c r="AY163" s="146" t="s">
        <v>114</v>
      </c>
    </row>
    <row r="164" spans="2:65" s="13" customFormat="1" ht="10.199999999999999">
      <c r="B164" s="152"/>
      <c r="D164" s="145" t="s">
        <v>124</v>
      </c>
      <c r="E164" s="153" t="s">
        <v>19</v>
      </c>
      <c r="F164" s="154" t="s">
        <v>127</v>
      </c>
      <c r="H164" s="155">
        <v>8.25</v>
      </c>
      <c r="I164" s="156"/>
      <c r="L164" s="152"/>
      <c r="M164" s="157"/>
      <c r="T164" s="158"/>
      <c r="AT164" s="153" t="s">
        <v>124</v>
      </c>
      <c r="AU164" s="153" t="s">
        <v>81</v>
      </c>
      <c r="AV164" s="13" t="s">
        <v>121</v>
      </c>
      <c r="AW164" s="13" t="s">
        <v>33</v>
      </c>
      <c r="AX164" s="13" t="s">
        <v>79</v>
      </c>
      <c r="AY164" s="153" t="s">
        <v>114</v>
      </c>
    </row>
    <row r="165" spans="2:65" s="11" customFormat="1" ht="22.8" customHeight="1">
      <c r="B165" s="115"/>
      <c r="D165" s="116" t="s">
        <v>70</v>
      </c>
      <c r="E165" s="125" t="s">
        <v>164</v>
      </c>
      <c r="F165" s="125" t="s">
        <v>218</v>
      </c>
      <c r="I165" s="118"/>
      <c r="J165" s="126">
        <f>BK165</f>
        <v>0</v>
      </c>
      <c r="L165" s="115"/>
      <c r="M165" s="120"/>
      <c r="P165" s="121">
        <f>SUM(P166:P209)</f>
        <v>0</v>
      </c>
      <c r="R165" s="121">
        <f>SUM(R166:R209)</f>
        <v>2.7E-4</v>
      </c>
      <c r="T165" s="122">
        <f>SUM(T166:T209)</f>
        <v>0</v>
      </c>
      <c r="AR165" s="116" t="s">
        <v>79</v>
      </c>
      <c r="AT165" s="123" t="s">
        <v>70</v>
      </c>
      <c r="AU165" s="123" t="s">
        <v>79</v>
      </c>
      <c r="AY165" s="116" t="s">
        <v>114</v>
      </c>
      <c r="BK165" s="124">
        <f>SUM(BK166:BK209)</f>
        <v>0</v>
      </c>
    </row>
    <row r="166" spans="2:65" s="1" customFormat="1" ht="24.15" customHeight="1">
      <c r="B166" s="32"/>
      <c r="C166" s="127" t="s">
        <v>219</v>
      </c>
      <c r="D166" s="127" t="s">
        <v>116</v>
      </c>
      <c r="E166" s="128" t="s">
        <v>220</v>
      </c>
      <c r="F166" s="129" t="s">
        <v>221</v>
      </c>
      <c r="G166" s="130" t="s">
        <v>222</v>
      </c>
      <c r="H166" s="131">
        <v>27</v>
      </c>
      <c r="I166" s="132"/>
      <c r="J166" s="133">
        <f>ROUND(I166*H166,2)</f>
        <v>0</v>
      </c>
      <c r="K166" s="129" t="s">
        <v>120</v>
      </c>
      <c r="L166" s="32"/>
      <c r="M166" s="134" t="s">
        <v>19</v>
      </c>
      <c r="N166" s="135" t="s">
        <v>42</v>
      </c>
      <c r="P166" s="136">
        <f>O166*H166</f>
        <v>0</v>
      </c>
      <c r="Q166" s="136">
        <v>1.0000000000000001E-5</v>
      </c>
      <c r="R166" s="136">
        <f>Q166*H166</f>
        <v>2.7E-4</v>
      </c>
      <c r="S166" s="136">
        <v>0</v>
      </c>
      <c r="T166" s="137">
        <f>S166*H166</f>
        <v>0</v>
      </c>
      <c r="AR166" s="138" t="s">
        <v>121</v>
      </c>
      <c r="AT166" s="138" t="s">
        <v>116</v>
      </c>
      <c r="AU166" s="138" t="s">
        <v>81</v>
      </c>
      <c r="AY166" s="17" t="s">
        <v>114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79</v>
      </c>
      <c r="BK166" s="139">
        <f>ROUND(I166*H166,2)</f>
        <v>0</v>
      </c>
      <c r="BL166" s="17" t="s">
        <v>121</v>
      </c>
      <c r="BM166" s="138" t="s">
        <v>223</v>
      </c>
    </row>
    <row r="167" spans="2:65" s="1" customFormat="1" ht="10.199999999999999">
      <c r="B167" s="32"/>
      <c r="D167" s="140" t="s">
        <v>122</v>
      </c>
      <c r="F167" s="141" t="s">
        <v>224</v>
      </c>
      <c r="I167" s="142"/>
      <c r="L167" s="32"/>
      <c r="M167" s="143"/>
      <c r="T167" s="53"/>
      <c r="AT167" s="17" t="s">
        <v>122</v>
      </c>
      <c r="AU167" s="17" t="s">
        <v>81</v>
      </c>
    </row>
    <row r="168" spans="2:65" s="12" customFormat="1" ht="10.199999999999999">
      <c r="B168" s="144"/>
      <c r="D168" s="145" t="s">
        <v>124</v>
      </c>
      <c r="E168" s="146" t="s">
        <v>19</v>
      </c>
      <c r="F168" s="147" t="s">
        <v>225</v>
      </c>
      <c r="H168" s="148">
        <v>27</v>
      </c>
      <c r="I168" s="149"/>
      <c r="L168" s="144"/>
      <c r="M168" s="150"/>
      <c r="T168" s="151"/>
      <c r="AT168" s="146" t="s">
        <v>124</v>
      </c>
      <c r="AU168" s="146" t="s">
        <v>81</v>
      </c>
      <c r="AV168" s="12" t="s">
        <v>81</v>
      </c>
      <c r="AW168" s="12" t="s">
        <v>33</v>
      </c>
      <c r="AX168" s="12" t="s">
        <v>71</v>
      </c>
      <c r="AY168" s="146" t="s">
        <v>114</v>
      </c>
    </row>
    <row r="169" spans="2:65" s="13" customFormat="1" ht="10.199999999999999">
      <c r="B169" s="152"/>
      <c r="D169" s="145" t="s">
        <v>124</v>
      </c>
      <c r="E169" s="153" t="s">
        <v>19</v>
      </c>
      <c r="F169" s="154" t="s">
        <v>127</v>
      </c>
      <c r="H169" s="155">
        <v>27</v>
      </c>
      <c r="I169" s="156"/>
      <c r="L169" s="152"/>
      <c r="M169" s="157"/>
      <c r="T169" s="158"/>
      <c r="AT169" s="153" t="s">
        <v>124</v>
      </c>
      <c r="AU169" s="153" t="s">
        <v>81</v>
      </c>
      <c r="AV169" s="13" t="s">
        <v>121</v>
      </c>
      <c r="AW169" s="13" t="s">
        <v>33</v>
      </c>
      <c r="AX169" s="13" t="s">
        <v>79</v>
      </c>
      <c r="AY169" s="153" t="s">
        <v>114</v>
      </c>
    </row>
    <row r="170" spans="2:65" s="1" customFormat="1" ht="37.799999999999997" customHeight="1">
      <c r="B170" s="32"/>
      <c r="C170" s="127" t="s">
        <v>167</v>
      </c>
      <c r="D170" s="127" t="s">
        <v>116</v>
      </c>
      <c r="E170" s="128" t="s">
        <v>226</v>
      </c>
      <c r="F170" s="129" t="s">
        <v>227</v>
      </c>
      <c r="G170" s="130" t="s">
        <v>119</v>
      </c>
      <c r="H170" s="131">
        <v>8.25</v>
      </c>
      <c r="I170" s="132"/>
      <c r="J170" s="133">
        <f>ROUND(I170*H170,2)</f>
        <v>0</v>
      </c>
      <c r="K170" s="129" t="s">
        <v>120</v>
      </c>
      <c r="L170" s="32"/>
      <c r="M170" s="134" t="s">
        <v>19</v>
      </c>
      <c r="N170" s="135" t="s">
        <v>42</v>
      </c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AR170" s="138" t="s">
        <v>121</v>
      </c>
      <c r="AT170" s="138" t="s">
        <v>116</v>
      </c>
      <c r="AU170" s="138" t="s">
        <v>81</v>
      </c>
      <c r="AY170" s="17" t="s">
        <v>114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7" t="s">
        <v>79</v>
      </c>
      <c r="BK170" s="139">
        <f>ROUND(I170*H170,2)</f>
        <v>0</v>
      </c>
      <c r="BL170" s="17" t="s">
        <v>121</v>
      </c>
      <c r="BM170" s="138" t="s">
        <v>228</v>
      </c>
    </row>
    <row r="171" spans="2:65" s="1" customFormat="1" ht="10.199999999999999">
      <c r="B171" s="32"/>
      <c r="D171" s="140" t="s">
        <v>122</v>
      </c>
      <c r="F171" s="141" t="s">
        <v>229</v>
      </c>
      <c r="I171" s="142"/>
      <c r="L171" s="32"/>
      <c r="M171" s="143"/>
      <c r="T171" s="53"/>
      <c r="AT171" s="17" t="s">
        <v>122</v>
      </c>
      <c r="AU171" s="17" t="s">
        <v>81</v>
      </c>
    </row>
    <row r="172" spans="2:65" s="12" customFormat="1" ht="10.199999999999999">
      <c r="B172" s="144"/>
      <c r="D172" s="145" t="s">
        <v>124</v>
      </c>
      <c r="E172" s="146" t="s">
        <v>19</v>
      </c>
      <c r="F172" s="147" t="s">
        <v>230</v>
      </c>
      <c r="H172" s="148">
        <v>5.25</v>
      </c>
      <c r="I172" s="149"/>
      <c r="L172" s="144"/>
      <c r="M172" s="150"/>
      <c r="T172" s="151"/>
      <c r="AT172" s="146" t="s">
        <v>124</v>
      </c>
      <c r="AU172" s="146" t="s">
        <v>81</v>
      </c>
      <c r="AV172" s="12" t="s">
        <v>81</v>
      </c>
      <c r="AW172" s="12" t="s">
        <v>33</v>
      </c>
      <c r="AX172" s="12" t="s">
        <v>71</v>
      </c>
      <c r="AY172" s="146" t="s">
        <v>114</v>
      </c>
    </row>
    <row r="173" spans="2:65" s="12" customFormat="1" ht="10.199999999999999">
      <c r="B173" s="144"/>
      <c r="D173" s="145" t="s">
        <v>124</v>
      </c>
      <c r="E173" s="146" t="s">
        <v>19</v>
      </c>
      <c r="F173" s="147" t="s">
        <v>231</v>
      </c>
      <c r="H173" s="148">
        <v>3</v>
      </c>
      <c r="I173" s="149"/>
      <c r="L173" s="144"/>
      <c r="M173" s="150"/>
      <c r="T173" s="151"/>
      <c r="AT173" s="146" t="s">
        <v>124</v>
      </c>
      <c r="AU173" s="146" t="s">
        <v>81</v>
      </c>
      <c r="AV173" s="12" t="s">
        <v>81</v>
      </c>
      <c r="AW173" s="12" t="s">
        <v>33</v>
      </c>
      <c r="AX173" s="12" t="s">
        <v>71</v>
      </c>
      <c r="AY173" s="146" t="s">
        <v>114</v>
      </c>
    </row>
    <row r="174" spans="2:65" s="13" customFormat="1" ht="10.199999999999999">
      <c r="B174" s="152"/>
      <c r="D174" s="145" t="s">
        <v>124</v>
      </c>
      <c r="E174" s="153" t="s">
        <v>19</v>
      </c>
      <c r="F174" s="154" t="s">
        <v>127</v>
      </c>
      <c r="H174" s="155">
        <v>8.25</v>
      </c>
      <c r="I174" s="156"/>
      <c r="L174" s="152"/>
      <c r="M174" s="157"/>
      <c r="T174" s="158"/>
      <c r="AT174" s="153" t="s">
        <v>124</v>
      </c>
      <c r="AU174" s="153" t="s">
        <v>81</v>
      </c>
      <c r="AV174" s="13" t="s">
        <v>121</v>
      </c>
      <c r="AW174" s="13" t="s">
        <v>33</v>
      </c>
      <c r="AX174" s="13" t="s">
        <v>79</v>
      </c>
      <c r="AY174" s="153" t="s">
        <v>114</v>
      </c>
    </row>
    <row r="175" spans="2:65" s="1" customFormat="1" ht="16.5" customHeight="1">
      <c r="B175" s="32"/>
      <c r="C175" s="127" t="s">
        <v>232</v>
      </c>
      <c r="D175" s="127" t="s">
        <v>116</v>
      </c>
      <c r="E175" s="128" t="s">
        <v>233</v>
      </c>
      <c r="F175" s="129" t="s">
        <v>234</v>
      </c>
      <c r="G175" s="130" t="s">
        <v>222</v>
      </c>
      <c r="H175" s="131">
        <v>4</v>
      </c>
      <c r="I175" s="132"/>
      <c r="J175" s="133">
        <f t="shared" ref="J175:J209" si="0">ROUND(I175*H175,2)</f>
        <v>0</v>
      </c>
      <c r="K175" s="129" t="s">
        <v>19</v>
      </c>
      <c r="L175" s="32"/>
      <c r="M175" s="134" t="s">
        <v>19</v>
      </c>
      <c r="N175" s="135" t="s">
        <v>42</v>
      </c>
      <c r="P175" s="136">
        <f t="shared" ref="P175:P209" si="1">O175*H175</f>
        <v>0</v>
      </c>
      <c r="Q175" s="136">
        <v>0</v>
      </c>
      <c r="R175" s="136">
        <f t="shared" ref="R175:R209" si="2">Q175*H175</f>
        <v>0</v>
      </c>
      <c r="S175" s="136">
        <v>0</v>
      </c>
      <c r="T175" s="137">
        <f t="shared" ref="T175:T209" si="3">S175*H175</f>
        <v>0</v>
      </c>
      <c r="AR175" s="138" t="s">
        <v>121</v>
      </c>
      <c r="AT175" s="138" t="s">
        <v>116</v>
      </c>
      <c r="AU175" s="138" t="s">
        <v>81</v>
      </c>
      <c r="AY175" s="17" t="s">
        <v>114</v>
      </c>
      <c r="BE175" s="139">
        <f t="shared" ref="BE175:BE209" si="4">IF(N175="základní",J175,0)</f>
        <v>0</v>
      </c>
      <c r="BF175" s="139">
        <f t="shared" ref="BF175:BF209" si="5">IF(N175="snížená",J175,0)</f>
        <v>0</v>
      </c>
      <c r="BG175" s="139">
        <f t="shared" ref="BG175:BG209" si="6">IF(N175="zákl. přenesená",J175,0)</f>
        <v>0</v>
      </c>
      <c r="BH175" s="139">
        <f t="shared" ref="BH175:BH209" si="7">IF(N175="sníž. přenesená",J175,0)</f>
        <v>0</v>
      </c>
      <c r="BI175" s="139">
        <f t="shared" ref="BI175:BI209" si="8">IF(N175="nulová",J175,0)</f>
        <v>0</v>
      </c>
      <c r="BJ175" s="17" t="s">
        <v>79</v>
      </c>
      <c r="BK175" s="139">
        <f t="shared" ref="BK175:BK209" si="9">ROUND(I175*H175,2)</f>
        <v>0</v>
      </c>
      <c r="BL175" s="17" t="s">
        <v>121</v>
      </c>
      <c r="BM175" s="138" t="s">
        <v>235</v>
      </c>
    </row>
    <row r="176" spans="2:65" s="1" customFormat="1" ht="16.5" customHeight="1">
      <c r="B176" s="32"/>
      <c r="C176" s="127" t="s">
        <v>179</v>
      </c>
      <c r="D176" s="127" t="s">
        <v>116</v>
      </c>
      <c r="E176" s="128" t="s">
        <v>236</v>
      </c>
      <c r="F176" s="129" t="s">
        <v>237</v>
      </c>
      <c r="G176" s="130" t="s">
        <v>222</v>
      </c>
      <c r="H176" s="131">
        <v>1</v>
      </c>
      <c r="I176" s="132"/>
      <c r="J176" s="133">
        <f t="shared" si="0"/>
        <v>0</v>
      </c>
      <c r="K176" s="129" t="s">
        <v>19</v>
      </c>
      <c r="L176" s="32"/>
      <c r="M176" s="134" t="s">
        <v>19</v>
      </c>
      <c r="N176" s="135" t="s">
        <v>42</v>
      </c>
      <c r="P176" s="136">
        <f t="shared" si="1"/>
        <v>0</v>
      </c>
      <c r="Q176" s="136">
        <v>0</v>
      </c>
      <c r="R176" s="136">
        <f t="shared" si="2"/>
        <v>0</v>
      </c>
      <c r="S176" s="136">
        <v>0</v>
      </c>
      <c r="T176" s="137">
        <f t="shared" si="3"/>
        <v>0</v>
      </c>
      <c r="AR176" s="138" t="s">
        <v>121</v>
      </c>
      <c r="AT176" s="138" t="s">
        <v>116</v>
      </c>
      <c r="AU176" s="138" t="s">
        <v>81</v>
      </c>
      <c r="AY176" s="17" t="s">
        <v>114</v>
      </c>
      <c r="BE176" s="139">
        <f t="shared" si="4"/>
        <v>0</v>
      </c>
      <c r="BF176" s="139">
        <f t="shared" si="5"/>
        <v>0</v>
      </c>
      <c r="BG176" s="139">
        <f t="shared" si="6"/>
        <v>0</v>
      </c>
      <c r="BH176" s="139">
        <f t="shared" si="7"/>
        <v>0</v>
      </c>
      <c r="BI176" s="139">
        <f t="shared" si="8"/>
        <v>0</v>
      </c>
      <c r="BJ176" s="17" t="s">
        <v>79</v>
      </c>
      <c r="BK176" s="139">
        <f t="shared" si="9"/>
        <v>0</v>
      </c>
      <c r="BL176" s="17" t="s">
        <v>121</v>
      </c>
      <c r="BM176" s="138" t="s">
        <v>238</v>
      </c>
    </row>
    <row r="177" spans="2:65" s="1" customFormat="1" ht="16.5" customHeight="1">
      <c r="B177" s="32"/>
      <c r="C177" s="127" t="s">
        <v>7</v>
      </c>
      <c r="D177" s="127" t="s">
        <v>116</v>
      </c>
      <c r="E177" s="128" t="s">
        <v>239</v>
      </c>
      <c r="F177" s="129" t="s">
        <v>237</v>
      </c>
      <c r="G177" s="130" t="s">
        <v>222</v>
      </c>
      <c r="H177" s="131">
        <v>13</v>
      </c>
      <c r="I177" s="132"/>
      <c r="J177" s="133">
        <f t="shared" si="0"/>
        <v>0</v>
      </c>
      <c r="K177" s="129" t="s">
        <v>19</v>
      </c>
      <c r="L177" s="32"/>
      <c r="M177" s="134" t="s">
        <v>19</v>
      </c>
      <c r="N177" s="135" t="s">
        <v>42</v>
      </c>
      <c r="P177" s="136">
        <f t="shared" si="1"/>
        <v>0</v>
      </c>
      <c r="Q177" s="136">
        <v>0</v>
      </c>
      <c r="R177" s="136">
        <f t="shared" si="2"/>
        <v>0</v>
      </c>
      <c r="S177" s="136">
        <v>0</v>
      </c>
      <c r="T177" s="137">
        <f t="shared" si="3"/>
        <v>0</v>
      </c>
      <c r="AR177" s="138" t="s">
        <v>121</v>
      </c>
      <c r="AT177" s="138" t="s">
        <v>116</v>
      </c>
      <c r="AU177" s="138" t="s">
        <v>81</v>
      </c>
      <c r="AY177" s="17" t="s">
        <v>114</v>
      </c>
      <c r="BE177" s="139">
        <f t="shared" si="4"/>
        <v>0</v>
      </c>
      <c r="BF177" s="139">
        <f t="shared" si="5"/>
        <v>0</v>
      </c>
      <c r="BG177" s="139">
        <f t="shared" si="6"/>
        <v>0</v>
      </c>
      <c r="BH177" s="139">
        <f t="shared" si="7"/>
        <v>0</v>
      </c>
      <c r="BI177" s="139">
        <f t="shared" si="8"/>
        <v>0</v>
      </c>
      <c r="BJ177" s="17" t="s">
        <v>79</v>
      </c>
      <c r="BK177" s="139">
        <f t="shared" si="9"/>
        <v>0</v>
      </c>
      <c r="BL177" s="17" t="s">
        <v>121</v>
      </c>
      <c r="BM177" s="138" t="s">
        <v>240</v>
      </c>
    </row>
    <row r="178" spans="2:65" s="1" customFormat="1" ht="16.5" customHeight="1">
      <c r="B178" s="32"/>
      <c r="C178" s="127" t="s">
        <v>187</v>
      </c>
      <c r="D178" s="127" t="s">
        <v>116</v>
      </c>
      <c r="E178" s="128" t="s">
        <v>241</v>
      </c>
      <c r="F178" s="129" t="s">
        <v>242</v>
      </c>
      <c r="G178" s="130" t="s">
        <v>222</v>
      </c>
      <c r="H178" s="131">
        <v>3</v>
      </c>
      <c r="I178" s="132"/>
      <c r="J178" s="133">
        <f t="shared" si="0"/>
        <v>0</v>
      </c>
      <c r="K178" s="129" t="s">
        <v>19</v>
      </c>
      <c r="L178" s="32"/>
      <c r="M178" s="134" t="s">
        <v>19</v>
      </c>
      <c r="N178" s="135" t="s">
        <v>42</v>
      </c>
      <c r="P178" s="136">
        <f t="shared" si="1"/>
        <v>0</v>
      </c>
      <c r="Q178" s="136">
        <v>0</v>
      </c>
      <c r="R178" s="136">
        <f t="shared" si="2"/>
        <v>0</v>
      </c>
      <c r="S178" s="136">
        <v>0</v>
      </c>
      <c r="T178" s="137">
        <f t="shared" si="3"/>
        <v>0</v>
      </c>
      <c r="AR178" s="138" t="s">
        <v>121</v>
      </c>
      <c r="AT178" s="138" t="s">
        <v>116</v>
      </c>
      <c r="AU178" s="138" t="s">
        <v>81</v>
      </c>
      <c r="AY178" s="17" t="s">
        <v>114</v>
      </c>
      <c r="BE178" s="139">
        <f t="shared" si="4"/>
        <v>0</v>
      </c>
      <c r="BF178" s="139">
        <f t="shared" si="5"/>
        <v>0</v>
      </c>
      <c r="BG178" s="139">
        <f t="shared" si="6"/>
        <v>0</v>
      </c>
      <c r="BH178" s="139">
        <f t="shared" si="7"/>
        <v>0</v>
      </c>
      <c r="BI178" s="139">
        <f t="shared" si="8"/>
        <v>0</v>
      </c>
      <c r="BJ178" s="17" t="s">
        <v>79</v>
      </c>
      <c r="BK178" s="139">
        <f t="shared" si="9"/>
        <v>0</v>
      </c>
      <c r="BL178" s="17" t="s">
        <v>121</v>
      </c>
      <c r="BM178" s="138" t="s">
        <v>243</v>
      </c>
    </row>
    <row r="179" spans="2:65" s="1" customFormat="1" ht="16.5" customHeight="1">
      <c r="B179" s="32"/>
      <c r="C179" s="127" t="s">
        <v>244</v>
      </c>
      <c r="D179" s="127" t="s">
        <v>116</v>
      </c>
      <c r="E179" s="128" t="s">
        <v>245</v>
      </c>
      <c r="F179" s="129" t="s">
        <v>246</v>
      </c>
      <c r="G179" s="130" t="s">
        <v>222</v>
      </c>
      <c r="H179" s="131">
        <v>2</v>
      </c>
      <c r="I179" s="132"/>
      <c r="J179" s="133">
        <f t="shared" si="0"/>
        <v>0</v>
      </c>
      <c r="K179" s="129" t="s">
        <v>19</v>
      </c>
      <c r="L179" s="32"/>
      <c r="M179" s="134" t="s">
        <v>19</v>
      </c>
      <c r="N179" s="135" t="s">
        <v>42</v>
      </c>
      <c r="P179" s="136">
        <f t="shared" si="1"/>
        <v>0</v>
      </c>
      <c r="Q179" s="136">
        <v>0</v>
      </c>
      <c r="R179" s="136">
        <f t="shared" si="2"/>
        <v>0</v>
      </c>
      <c r="S179" s="136">
        <v>0</v>
      </c>
      <c r="T179" s="137">
        <f t="shared" si="3"/>
        <v>0</v>
      </c>
      <c r="AR179" s="138" t="s">
        <v>121</v>
      </c>
      <c r="AT179" s="138" t="s">
        <v>116</v>
      </c>
      <c r="AU179" s="138" t="s">
        <v>81</v>
      </c>
      <c r="AY179" s="17" t="s">
        <v>114</v>
      </c>
      <c r="BE179" s="139">
        <f t="shared" si="4"/>
        <v>0</v>
      </c>
      <c r="BF179" s="139">
        <f t="shared" si="5"/>
        <v>0</v>
      </c>
      <c r="BG179" s="139">
        <f t="shared" si="6"/>
        <v>0</v>
      </c>
      <c r="BH179" s="139">
        <f t="shared" si="7"/>
        <v>0</v>
      </c>
      <c r="BI179" s="139">
        <f t="shared" si="8"/>
        <v>0</v>
      </c>
      <c r="BJ179" s="17" t="s">
        <v>79</v>
      </c>
      <c r="BK179" s="139">
        <f t="shared" si="9"/>
        <v>0</v>
      </c>
      <c r="BL179" s="17" t="s">
        <v>121</v>
      </c>
      <c r="BM179" s="138" t="s">
        <v>247</v>
      </c>
    </row>
    <row r="180" spans="2:65" s="1" customFormat="1" ht="16.5" customHeight="1">
      <c r="B180" s="32"/>
      <c r="C180" s="127" t="s">
        <v>248</v>
      </c>
      <c r="D180" s="127" t="s">
        <v>116</v>
      </c>
      <c r="E180" s="128" t="s">
        <v>249</v>
      </c>
      <c r="F180" s="129" t="s">
        <v>250</v>
      </c>
      <c r="G180" s="130" t="s">
        <v>222</v>
      </c>
      <c r="H180" s="131">
        <v>4</v>
      </c>
      <c r="I180" s="132"/>
      <c r="J180" s="133">
        <f t="shared" si="0"/>
        <v>0</v>
      </c>
      <c r="K180" s="129" t="s">
        <v>19</v>
      </c>
      <c r="L180" s="32"/>
      <c r="M180" s="134" t="s">
        <v>19</v>
      </c>
      <c r="N180" s="135" t="s">
        <v>42</v>
      </c>
      <c r="P180" s="136">
        <f t="shared" si="1"/>
        <v>0</v>
      </c>
      <c r="Q180" s="136">
        <v>0</v>
      </c>
      <c r="R180" s="136">
        <f t="shared" si="2"/>
        <v>0</v>
      </c>
      <c r="S180" s="136">
        <v>0</v>
      </c>
      <c r="T180" s="137">
        <f t="shared" si="3"/>
        <v>0</v>
      </c>
      <c r="AR180" s="138" t="s">
        <v>121</v>
      </c>
      <c r="AT180" s="138" t="s">
        <v>116</v>
      </c>
      <c r="AU180" s="138" t="s">
        <v>81</v>
      </c>
      <c r="AY180" s="17" t="s">
        <v>114</v>
      </c>
      <c r="BE180" s="139">
        <f t="shared" si="4"/>
        <v>0</v>
      </c>
      <c r="BF180" s="139">
        <f t="shared" si="5"/>
        <v>0</v>
      </c>
      <c r="BG180" s="139">
        <f t="shared" si="6"/>
        <v>0</v>
      </c>
      <c r="BH180" s="139">
        <f t="shared" si="7"/>
        <v>0</v>
      </c>
      <c r="BI180" s="139">
        <f t="shared" si="8"/>
        <v>0</v>
      </c>
      <c r="BJ180" s="17" t="s">
        <v>79</v>
      </c>
      <c r="BK180" s="139">
        <f t="shared" si="9"/>
        <v>0</v>
      </c>
      <c r="BL180" s="17" t="s">
        <v>121</v>
      </c>
      <c r="BM180" s="138" t="s">
        <v>251</v>
      </c>
    </row>
    <row r="181" spans="2:65" s="1" customFormat="1" ht="16.5" customHeight="1">
      <c r="B181" s="32"/>
      <c r="C181" s="127" t="s">
        <v>252</v>
      </c>
      <c r="D181" s="127" t="s">
        <v>116</v>
      </c>
      <c r="E181" s="128" t="s">
        <v>253</v>
      </c>
      <c r="F181" s="129" t="s">
        <v>250</v>
      </c>
      <c r="G181" s="130" t="s">
        <v>222</v>
      </c>
      <c r="H181" s="131">
        <v>2</v>
      </c>
      <c r="I181" s="132"/>
      <c r="J181" s="133">
        <f t="shared" si="0"/>
        <v>0</v>
      </c>
      <c r="K181" s="129" t="s">
        <v>19</v>
      </c>
      <c r="L181" s="32"/>
      <c r="M181" s="134" t="s">
        <v>19</v>
      </c>
      <c r="N181" s="135" t="s">
        <v>42</v>
      </c>
      <c r="P181" s="136">
        <f t="shared" si="1"/>
        <v>0</v>
      </c>
      <c r="Q181" s="136">
        <v>0</v>
      </c>
      <c r="R181" s="136">
        <f t="shared" si="2"/>
        <v>0</v>
      </c>
      <c r="S181" s="136">
        <v>0</v>
      </c>
      <c r="T181" s="137">
        <f t="shared" si="3"/>
        <v>0</v>
      </c>
      <c r="AR181" s="138" t="s">
        <v>121</v>
      </c>
      <c r="AT181" s="138" t="s">
        <v>116</v>
      </c>
      <c r="AU181" s="138" t="s">
        <v>81</v>
      </c>
      <c r="AY181" s="17" t="s">
        <v>114</v>
      </c>
      <c r="BE181" s="139">
        <f t="shared" si="4"/>
        <v>0</v>
      </c>
      <c r="BF181" s="139">
        <f t="shared" si="5"/>
        <v>0</v>
      </c>
      <c r="BG181" s="139">
        <f t="shared" si="6"/>
        <v>0</v>
      </c>
      <c r="BH181" s="139">
        <f t="shared" si="7"/>
        <v>0</v>
      </c>
      <c r="BI181" s="139">
        <f t="shared" si="8"/>
        <v>0</v>
      </c>
      <c r="BJ181" s="17" t="s">
        <v>79</v>
      </c>
      <c r="BK181" s="139">
        <f t="shared" si="9"/>
        <v>0</v>
      </c>
      <c r="BL181" s="17" t="s">
        <v>121</v>
      </c>
      <c r="BM181" s="138" t="s">
        <v>254</v>
      </c>
    </row>
    <row r="182" spans="2:65" s="1" customFormat="1" ht="16.5" customHeight="1">
      <c r="B182" s="32"/>
      <c r="C182" s="127" t="s">
        <v>200</v>
      </c>
      <c r="D182" s="127" t="s">
        <v>116</v>
      </c>
      <c r="E182" s="128" t="s">
        <v>255</v>
      </c>
      <c r="F182" s="129" t="s">
        <v>250</v>
      </c>
      <c r="G182" s="130" t="s">
        <v>222</v>
      </c>
      <c r="H182" s="131">
        <v>2</v>
      </c>
      <c r="I182" s="132"/>
      <c r="J182" s="133">
        <f t="shared" si="0"/>
        <v>0</v>
      </c>
      <c r="K182" s="129" t="s">
        <v>19</v>
      </c>
      <c r="L182" s="32"/>
      <c r="M182" s="134" t="s">
        <v>19</v>
      </c>
      <c r="N182" s="135" t="s">
        <v>42</v>
      </c>
      <c r="P182" s="136">
        <f t="shared" si="1"/>
        <v>0</v>
      </c>
      <c r="Q182" s="136">
        <v>0</v>
      </c>
      <c r="R182" s="136">
        <f t="shared" si="2"/>
        <v>0</v>
      </c>
      <c r="S182" s="136">
        <v>0</v>
      </c>
      <c r="T182" s="137">
        <f t="shared" si="3"/>
        <v>0</v>
      </c>
      <c r="AR182" s="138" t="s">
        <v>121</v>
      </c>
      <c r="AT182" s="138" t="s">
        <v>116</v>
      </c>
      <c r="AU182" s="138" t="s">
        <v>81</v>
      </c>
      <c r="AY182" s="17" t="s">
        <v>114</v>
      </c>
      <c r="BE182" s="139">
        <f t="shared" si="4"/>
        <v>0</v>
      </c>
      <c r="BF182" s="139">
        <f t="shared" si="5"/>
        <v>0</v>
      </c>
      <c r="BG182" s="139">
        <f t="shared" si="6"/>
        <v>0</v>
      </c>
      <c r="BH182" s="139">
        <f t="shared" si="7"/>
        <v>0</v>
      </c>
      <c r="BI182" s="139">
        <f t="shared" si="8"/>
        <v>0</v>
      </c>
      <c r="BJ182" s="17" t="s">
        <v>79</v>
      </c>
      <c r="BK182" s="139">
        <f t="shared" si="9"/>
        <v>0</v>
      </c>
      <c r="BL182" s="17" t="s">
        <v>121</v>
      </c>
      <c r="BM182" s="138" t="s">
        <v>256</v>
      </c>
    </row>
    <row r="183" spans="2:65" s="1" customFormat="1" ht="16.5" customHeight="1">
      <c r="B183" s="32"/>
      <c r="C183" s="127" t="s">
        <v>257</v>
      </c>
      <c r="D183" s="127" t="s">
        <v>116</v>
      </c>
      <c r="E183" s="128" t="s">
        <v>258</v>
      </c>
      <c r="F183" s="129" t="s">
        <v>250</v>
      </c>
      <c r="G183" s="130" t="s">
        <v>222</v>
      </c>
      <c r="H183" s="131">
        <v>2</v>
      </c>
      <c r="I183" s="132"/>
      <c r="J183" s="133">
        <f t="shared" si="0"/>
        <v>0</v>
      </c>
      <c r="K183" s="129" t="s">
        <v>19</v>
      </c>
      <c r="L183" s="32"/>
      <c r="M183" s="134" t="s">
        <v>19</v>
      </c>
      <c r="N183" s="135" t="s">
        <v>42</v>
      </c>
      <c r="P183" s="136">
        <f t="shared" si="1"/>
        <v>0</v>
      </c>
      <c r="Q183" s="136">
        <v>0</v>
      </c>
      <c r="R183" s="136">
        <f t="shared" si="2"/>
        <v>0</v>
      </c>
      <c r="S183" s="136">
        <v>0</v>
      </c>
      <c r="T183" s="137">
        <f t="shared" si="3"/>
        <v>0</v>
      </c>
      <c r="AR183" s="138" t="s">
        <v>121</v>
      </c>
      <c r="AT183" s="138" t="s">
        <v>116</v>
      </c>
      <c r="AU183" s="138" t="s">
        <v>81</v>
      </c>
      <c r="AY183" s="17" t="s">
        <v>114</v>
      </c>
      <c r="BE183" s="139">
        <f t="shared" si="4"/>
        <v>0</v>
      </c>
      <c r="BF183" s="139">
        <f t="shared" si="5"/>
        <v>0</v>
      </c>
      <c r="BG183" s="139">
        <f t="shared" si="6"/>
        <v>0</v>
      </c>
      <c r="BH183" s="139">
        <f t="shared" si="7"/>
        <v>0</v>
      </c>
      <c r="BI183" s="139">
        <f t="shared" si="8"/>
        <v>0</v>
      </c>
      <c r="BJ183" s="17" t="s">
        <v>79</v>
      </c>
      <c r="BK183" s="139">
        <f t="shared" si="9"/>
        <v>0</v>
      </c>
      <c r="BL183" s="17" t="s">
        <v>121</v>
      </c>
      <c r="BM183" s="138" t="s">
        <v>259</v>
      </c>
    </row>
    <row r="184" spans="2:65" s="1" customFormat="1" ht="16.5" customHeight="1">
      <c r="B184" s="32"/>
      <c r="C184" s="127" t="s">
        <v>207</v>
      </c>
      <c r="D184" s="127" t="s">
        <v>116</v>
      </c>
      <c r="E184" s="128" t="s">
        <v>260</v>
      </c>
      <c r="F184" s="129" t="s">
        <v>250</v>
      </c>
      <c r="G184" s="130" t="s">
        <v>222</v>
      </c>
      <c r="H184" s="131">
        <v>3</v>
      </c>
      <c r="I184" s="132"/>
      <c r="J184" s="133">
        <f t="shared" si="0"/>
        <v>0</v>
      </c>
      <c r="K184" s="129" t="s">
        <v>19</v>
      </c>
      <c r="L184" s="32"/>
      <c r="M184" s="134" t="s">
        <v>19</v>
      </c>
      <c r="N184" s="135" t="s">
        <v>42</v>
      </c>
      <c r="P184" s="136">
        <f t="shared" si="1"/>
        <v>0</v>
      </c>
      <c r="Q184" s="136">
        <v>0</v>
      </c>
      <c r="R184" s="136">
        <f t="shared" si="2"/>
        <v>0</v>
      </c>
      <c r="S184" s="136">
        <v>0</v>
      </c>
      <c r="T184" s="137">
        <f t="shared" si="3"/>
        <v>0</v>
      </c>
      <c r="AR184" s="138" t="s">
        <v>121</v>
      </c>
      <c r="AT184" s="138" t="s">
        <v>116</v>
      </c>
      <c r="AU184" s="138" t="s">
        <v>81</v>
      </c>
      <c r="AY184" s="17" t="s">
        <v>114</v>
      </c>
      <c r="BE184" s="139">
        <f t="shared" si="4"/>
        <v>0</v>
      </c>
      <c r="BF184" s="139">
        <f t="shared" si="5"/>
        <v>0</v>
      </c>
      <c r="BG184" s="139">
        <f t="shared" si="6"/>
        <v>0</v>
      </c>
      <c r="BH184" s="139">
        <f t="shared" si="7"/>
        <v>0</v>
      </c>
      <c r="BI184" s="139">
        <f t="shared" si="8"/>
        <v>0</v>
      </c>
      <c r="BJ184" s="17" t="s">
        <v>79</v>
      </c>
      <c r="BK184" s="139">
        <f t="shared" si="9"/>
        <v>0</v>
      </c>
      <c r="BL184" s="17" t="s">
        <v>121</v>
      </c>
      <c r="BM184" s="138" t="s">
        <v>261</v>
      </c>
    </row>
    <row r="185" spans="2:65" s="1" customFormat="1" ht="16.5" customHeight="1">
      <c r="B185" s="32"/>
      <c r="C185" s="127" t="s">
        <v>262</v>
      </c>
      <c r="D185" s="127" t="s">
        <v>116</v>
      </c>
      <c r="E185" s="128" t="s">
        <v>263</v>
      </c>
      <c r="F185" s="129" t="s">
        <v>250</v>
      </c>
      <c r="G185" s="130" t="s">
        <v>222</v>
      </c>
      <c r="H185" s="131">
        <v>3</v>
      </c>
      <c r="I185" s="132"/>
      <c r="J185" s="133">
        <f t="shared" si="0"/>
        <v>0</v>
      </c>
      <c r="K185" s="129" t="s">
        <v>19</v>
      </c>
      <c r="L185" s="32"/>
      <c r="M185" s="134" t="s">
        <v>19</v>
      </c>
      <c r="N185" s="135" t="s">
        <v>42</v>
      </c>
      <c r="P185" s="136">
        <f t="shared" si="1"/>
        <v>0</v>
      </c>
      <c r="Q185" s="136">
        <v>0</v>
      </c>
      <c r="R185" s="136">
        <f t="shared" si="2"/>
        <v>0</v>
      </c>
      <c r="S185" s="136">
        <v>0</v>
      </c>
      <c r="T185" s="137">
        <f t="shared" si="3"/>
        <v>0</v>
      </c>
      <c r="AR185" s="138" t="s">
        <v>121</v>
      </c>
      <c r="AT185" s="138" t="s">
        <v>116</v>
      </c>
      <c r="AU185" s="138" t="s">
        <v>81</v>
      </c>
      <c r="AY185" s="17" t="s">
        <v>114</v>
      </c>
      <c r="BE185" s="139">
        <f t="shared" si="4"/>
        <v>0</v>
      </c>
      <c r="BF185" s="139">
        <f t="shared" si="5"/>
        <v>0</v>
      </c>
      <c r="BG185" s="139">
        <f t="shared" si="6"/>
        <v>0</v>
      </c>
      <c r="BH185" s="139">
        <f t="shared" si="7"/>
        <v>0</v>
      </c>
      <c r="BI185" s="139">
        <f t="shared" si="8"/>
        <v>0</v>
      </c>
      <c r="BJ185" s="17" t="s">
        <v>79</v>
      </c>
      <c r="BK185" s="139">
        <f t="shared" si="9"/>
        <v>0</v>
      </c>
      <c r="BL185" s="17" t="s">
        <v>121</v>
      </c>
      <c r="BM185" s="138" t="s">
        <v>264</v>
      </c>
    </row>
    <row r="186" spans="2:65" s="1" customFormat="1" ht="16.5" customHeight="1">
      <c r="B186" s="32"/>
      <c r="C186" s="127" t="s">
        <v>214</v>
      </c>
      <c r="D186" s="127" t="s">
        <v>116</v>
      </c>
      <c r="E186" s="128" t="s">
        <v>265</v>
      </c>
      <c r="F186" s="129" t="s">
        <v>250</v>
      </c>
      <c r="G186" s="130" t="s">
        <v>222</v>
      </c>
      <c r="H186" s="131">
        <v>2</v>
      </c>
      <c r="I186" s="132"/>
      <c r="J186" s="133">
        <f t="shared" si="0"/>
        <v>0</v>
      </c>
      <c r="K186" s="129" t="s">
        <v>19</v>
      </c>
      <c r="L186" s="32"/>
      <c r="M186" s="134" t="s">
        <v>19</v>
      </c>
      <c r="N186" s="135" t="s">
        <v>42</v>
      </c>
      <c r="P186" s="136">
        <f t="shared" si="1"/>
        <v>0</v>
      </c>
      <c r="Q186" s="136">
        <v>0</v>
      </c>
      <c r="R186" s="136">
        <f t="shared" si="2"/>
        <v>0</v>
      </c>
      <c r="S186" s="136">
        <v>0</v>
      </c>
      <c r="T186" s="137">
        <f t="shared" si="3"/>
        <v>0</v>
      </c>
      <c r="AR186" s="138" t="s">
        <v>121</v>
      </c>
      <c r="AT186" s="138" t="s">
        <v>116</v>
      </c>
      <c r="AU186" s="138" t="s">
        <v>81</v>
      </c>
      <c r="AY186" s="17" t="s">
        <v>114</v>
      </c>
      <c r="BE186" s="139">
        <f t="shared" si="4"/>
        <v>0</v>
      </c>
      <c r="BF186" s="139">
        <f t="shared" si="5"/>
        <v>0</v>
      </c>
      <c r="BG186" s="139">
        <f t="shared" si="6"/>
        <v>0</v>
      </c>
      <c r="BH186" s="139">
        <f t="shared" si="7"/>
        <v>0</v>
      </c>
      <c r="BI186" s="139">
        <f t="shared" si="8"/>
        <v>0</v>
      </c>
      <c r="BJ186" s="17" t="s">
        <v>79</v>
      </c>
      <c r="BK186" s="139">
        <f t="shared" si="9"/>
        <v>0</v>
      </c>
      <c r="BL186" s="17" t="s">
        <v>121</v>
      </c>
      <c r="BM186" s="138" t="s">
        <v>266</v>
      </c>
    </row>
    <row r="187" spans="2:65" s="1" customFormat="1" ht="16.5" customHeight="1">
      <c r="B187" s="32"/>
      <c r="C187" s="127" t="s">
        <v>267</v>
      </c>
      <c r="D187" s="127" t="s">
        <v>116</v>
      </c>
      <c r="E187" s="128" t="s">
        <v>268</v>
      </c>
      <c r="F187" s="129" t="s">
        <v>234</v>
      </c>
      <c r="G187" s="130" t="s">
        <v>222</v>
      </c>
      <c r="H187" s="131">
        <v>10</v>
      </c>
      <c r="I187" s="132"/>
      <c r="J187" s="133">
        <f t="shared" si="0"/>
        <v>0</v>
      </c>
      <c r="K187" s="129" t="s">
        <v>19</v>
      </c>
      <c r="L187" s="32"/>
      <c r="M187" s="134" t="s">
        <v>19</v>
      </c>
      <c r="N187" s="135" t="s">
        <v>42</v>
      </c>
      <c r="P187" s="136">
        <f t="shared" si="1"/>
        <v>0</v>
      </c>
      <c r="Q187" s="136">
        <v>0</v>
      </c>
      <c r="R187" s="136">
        <f t="shared" si="2"/>
        <v>0</v>
      </c>
      <c r="S187" s="136">
        <v>0</v>
      </c>
      <c r="T187" s="137">
        <f t="shared" si="3"/>
        <v>0</v>
      </c>
      <c r="AR187" s="138" t="s">
        <v>121</v>
      </c>
      <c r="AT187" s="138" t="s">
        <v>116</v>
      </c>
      <c r="AU187" s="138" t="s">
        <v>81</v>
      </c>
      <c r="AY187" s="17" t="s">
        <v>114</v>
      </c>
      <c r="BE187" s="139">
        <f t="shared" si="4"/>
        <v>0</v>
      </c>
      <c r="BF187" s="139">
        <f t="shared" si="5"/>
        <v>0</v>
      </c>
      <c r="BG187" s="139">
        <f t="shared" si="6"/>
        <v>0</v>
      </c>
      <c r="BH187" s="139">
        <f t="shared" si="7"/>
        <v>0</v>
      </c>
      <c r="BI187" s="139">
        <f t="shared" si="8"/>
        <v>0</v>
      </c>
      <c r="BJ187" s="17" t="s">
        <v>79</v>
      </c>
      <c r="BK187" s="139">
        <f t="shared" si="9"/>
        <v>0</v>
      </c>
      <c r="BL187" s="17" t="s">
        <v>121</v>
      </c>
      <c r="BM187" s="138" t="s">
        <v>269</v>
      </c>
    </row>
    <row r="188" spans="2:65" s="1" customFormat="1" ht="16.5" customHeight="1">
      <c r="B188" s="32"/>
      <c r="C188" s="127" t="s">
        <v>223</v>
      </c>
      <c r="D188" s="127" t="s">
        <v>116</v>
      </c>
      <c r="E188" s="128" t="s">
        <v>270</v>
      </c>
      <c r="F188" s="129" t="s">
        <v>271</v>
      </c>
      <c r="G188" s="130" t="s">
        <v>222</v>
      </c>
      <c r="H188" s="131">
        <v>5</v>
      </c>
      <c r="I188" s="132"/>
      <c r="J188" s="133">
        <f t="shared" si="0"/>
        <v>0</v>
      </c>
      <c r="K188" s="129" t="s">
        <v>19</v>
      </c>
      <c r="L188" s="32"/>
      <c r="M188" s="134" t="s">
        <v>19</v>
      </c>
      <c r="N188" s="135" t="s">
        <v>42</v>
      </c>
      <c r="P188" s="136">
        <f t="shared" si="1"/>
        <v>0</v>
      </c>
      <c r="Q188" s="136">
        <v>0</v>
      </c>
      <c r="R188" s="136">
        <f t="shared" si="2"/>
        <v>0</v>
      </c>
      <c r="S188" s="136">
        <v>0</v>
      </c>
      <c r="T188" s="137">
        <f t="shared" si="3"/>
        <v>0</v>
      </c>
      <c r="AR188" s="138" t="s">
        <v>121</v>
      </c>
      <c r="AT188" s="138" t="s">
        <v>116</v>
      </c>
      <c r="AU188" s="138" t="s">
        <v>81</v>
      </c>
      <c r="AY188" s="17" t="s">
        <v>114</v>
      </c>
      <c r="BE188" s="139">
        <f t="shared" si="4"/>
        <v>0</v>
      </c>
      <c r="BF188" s="139">
        <f t="shared" si="5"/>
        <v>0</v>
      </c>
      <c r="BG188" s="139">
        <f t="shared" si="6"/>
        <v>0</v>
      </c>
      <c r="BH188" s="139">
        <f t="shared" si="7"/>
        <v>0</v>
      </c>
      <c r="BI188" s="139">
        <f t="shared" si="8"/>
        <v>0</v>
      </c>
      <c r="BJ188" s="17" t="s">
        <v>79</v>
      </c>
      <c r="BK188" s="139">
        <f t="shared" si="9"/>
        <v>0</v>
      </c>
      <c r="BL188" s="17" t="s">
        <v>121</v>
      </c>
      <c r="BM188" s="138" t="s">
        <v>272</v>
      </c>
    </row>
    <row r="189" spans="2:65" s="1" customFormat="1" ht="16.5" customHeight="1">
      <c r="B189" s="32"/>
      <c r="C189" s="127" t="s">
        <v>273</v>
      </c>
      <c r="D189" s="127" t="s">
        <v>116</v>
      </c>
      <c r="E189" s="128" t="s">
        <v>274</v>
      </c>
      <c r="F189" s="129" t="s">
        <v>275</v>
      </c>
      <c r="G189" s="130" t="s">
        <v>222</v>
      </c>
      <c r="H189" s="131">
        <v>4</v>
      </c>
      <c r="I189" s="132"/>
      <c r="J189" s="133">
        <f t="shared" si="0"/>
        <v>0</v>
      </c>
      <c r="K189" s="129" t="s">
        <v>19</v>
      </c>
      <c r="L189" s="32"/>
      <c r="M189" s="134" t="s">
        <v>19</v>
      </c>
      <c r="N189" s="135" t="s">
        <v>42</v>
      </c>
      <c r="P189" s="136">
        <f t="shared" si="1"/>
        <v>0</v>
      </c>
      <c r="Q189" s="136">
        <v>0</v>
      </c>
      <c r="R189" s="136">
        <f t="shared" si="2"/>
        <v>0</v>
      </c>
      <c r="S189" s="136">
        <v>0</v>
      </c>
      <c r="T189" s="137">
        <f t="shared" si="3"/>
        <v>0</v>
      </c>
      <c r="AR189" s="138" t="s">
        <v>121</v>
      </c>
      <c r="AT189" s="138" t="s">
        <v>116</v>
      </c>
      <c r="AU189" s="138" t="s">
        <v>81</v>
      </c>
      <c r="AY189" s="17" t="s">
        <v>114</v>
      </c>
      <c r="BE189" s="139">
        <f t="shared" si="4"/>
        <v>0</v>
      </c>
      <c r="BF189" s="139">
        <f t="shared" si="5"/>
        <v>0</v>
      </c>
      <c r="BG189" s="139">
        <f t="shared" si="6"/>
        <v>0</v>
      </c>
      <c r="BH189" s="139">
        <f t="shared" si="7"/>
        <v>0</v>
      </c>
      <c r="BI189" s="139">
        <f t="shared" si="8"/>
        <v>0</v>
      </c>
      <c r="BJ189" s="17" t="s">
        <v>79</v>
      </c>
      <c r="BK189" s="139">
        <f t="shared" si="9"/>
        <v>0</v>
      </c>
      <c r="BL189" s="17" t="s">
        <v>121</v>
      </c>
      <c r="BM189" s="138" t="s">
        <v>276</v>
      </c>
    </row>
    <row r="190" spans="2:65" s="1" customFormat="1" ht="16.5" customHeight="1">
      <c r="B190" s="32"/>
      <c r="C190" s="127" t="s">
        <v>228</v>
      </c>
      <c r="D190" s="127" t="s">
        <v>116</v>
      </c>
      <c r="E190" s="128" t="s">
        <v>277</v>
      </c>
      <c r="F190" s="129" t="s">
        <v>278</v>
      </c>
      <c r="G190" s="130" t="s">
        <v>222</v>
      </c>
      <c r="H190" s="131">
        <v>1</v>
      </c>
      <c r="I190" s="132"/>
      <c r="J190" s="133">
        <f t="shared" si="0"/>
        <v>0</v>
      </c>
      <c r="K190" s="129" t="s">
        <v>19</v>
      </c>
      <c r="L190" s="32"/>
      <c r="M190" s="134" t="s">
        <v>19</v>
      </c>
      <c r="N190" s="135" t="s">
        <v>42</v>
      </c>
      <c r="P190" s="136">
        <f t="shared" si="1"/>
        <v>0</v>
      </c>
      <c r="Q190" s="136">
        <v>0</v>
      </c>
      <c r="R190" s="136">
        <f t="shared" si="2"/>
        <v>0</v>
      </c>
      <c r="S190" s="136">
        <v>0</v>
      </c>
      <c r="T190" s="137">
        <f t="shared" si="3"/>
        <v>0</v>
      </c>
      <c r="AR190" s="138" t="s">
        <v>121</v>
      </c>
      <c r="AT190" s="138" t="s">
        <v>116</v>
      </c>
      <c r="AU190" s="138" t="s">
        <v>81</v>
      </c>
      <c r="AY190" s="17" t="s">
        <v>114</v>
      </c>
      <c r="BE190" s="139">
        <f t="shared" si="4"/>
        <v>0</v>
      </c>
      <c r="BF190" s="139">
        <f t="shared" si="5"/>
        <v>0</v>
      </c>
      <c r="BG190" s="139">
        <f t="shared" si="6"/>
        <v>0</v>
      </c>
      <c r="BH190" s="139">
        <f t="shared" si="7"/>
        <v>0</v>
      </c>
      <c r="BI190" s="139">
        <f t="shared" si="8"/>
        <v>0</v>
      </c>
      <c r="BJ190" s="17" t="s">
        <v>79</v>
      </c>
      <c r="BK190" s="139">
        <f t="shared" si="9"/>
        <v>0</v>
      </c>
      <c r="BL190" s="17" t="s">
        <v>121</v>
      </c>
      <c r="BM190" s="138" t="s">
        <v>279</v>
      </c>
    </row>
    <row r="191" spans="2:65" s="1" customFormat="1" ht="16.5" customHeight="1">
      <c r="B191" s="32"/>
      <c r="C191" s="127" t="s">
        <v>280</v>
      </c>
      <c r="D191" s="127" t="s">
        <v>116</v>
      </c>
      <c r="E191" s="128" t="s">
        <v>281</v>
      </c>
      <c r="F191" s="129" t="s">
        <v>282</v>
      </c>
      <c r="G191" s="130" t="s">
        <v>222</v>
      </c>
      <c r="H191" s="131">
        <v>1</v>
      </c>
      <c r="I191" s="132"/>
      <c r="J191" s="133">
        <f t="shared" si="0"/>
        <v>0</v>
      </c>
      <c r="K191" s="129" t="s">
        <v>19</v>
      </c>
      <c r="L191" s="32"/>
      <c r="M191" s="134" t="s">
        <v>19</v>
      </c>
      <c r="N191" s="135" t="s">
        <v>42</v>
      </c>
      <c r="P191" s="136">
        <f t="shared" si="1"/>
        <v>0</v>
      </c>
      <c r="Q191" s="136">
        <v>0</v>
      </c>
      <c r="R191" s="136">
        <f t="shared" si="2"/>
        <v>0</v>
      </c>
      <c r="S191" s="136">
        <v>0</v>
      </c>
      <c r="T191" s="137">
        <f t="shared" si="3"/>
        <v>0</v>
      </c>
      <c r="AR191" s="138" t="s">
        <v>121</v>
      </c>
      <c r="AT191" s="138" t="s">
        <v>116</v>
      </c>
      <c r="AU191" s="138" t="s">
        <v>81</v>
      </c>
      <c r="AY191" s="17" t="s">
        <v>114</v>
      </c>
      <c r="BE191" s="139">
        <f t="shared" si="4"/>
        <v>0</v>
      </c>
      <c r="BF191" s="139">
        <f t="shared" si="5"/>
        <v>0</v>
      </c>
      <c r="BG191" s="139">
        <f t="shared" si="6"/>
        <v>0</v>
      </c>
      <c r="BH191" s="139">
        <f t="shared" si="7"/>
        <v>0</v>
      </c>
      <c r="BI191" s="139">
        <f t="shared" si="8"/>
        <v>0</v>
      </c>
      <c r="BJ191" s="17" t="s">
        <v>79</v>
      </c>
      <c r="BK191" s="139">
        <f t="shared" si="9"/>
        <v>0</v>
      </c>
      <c r="BL191" s="17" t="s">
        <v>121</v>
      </c>
      <c r="BM191" s="138" t="s">
        <v>283</v>
      </c>
    </row>
    <row r="192" spans="2:65" s="1" customFormat="1" ht="16.5" customHeight="1">
      <c r="B192" s="32"/>
      <c r="C192" s="127" t="s">
        <v>235</v>
      </c>
      <c r="D192" s="127" t="s">
        <v>116</v>
      </c>
      <c r="E192" s="128" t="s">
        <v>284</v>
      </c>
      <c r="F192" s="129" t="s">
        <v>285</v>
      </c>
      <c r="G192" s="130" t="s">
        <v>222</v>
      </c>
      <c r="H192" s="131">
        <v>2</v>
      </c>
      <c r="I192" s="132"/>
      <c r="J192" s="133">
        <f t="shared" si="0"/>
        <v>0</v>
      </c>
      <c r="K192" s="129" t="s">
        <v>19</v>
      </c>
      <c r="L192" s="32"/>
      <c r="M192" s="134" t="s">
        <v>19</v>
      </c>
      <c r="N192" s="135" t="s">
        <v>42</v>
      </c>
      <c r="P192" s="136">
        <f t="shared" si="1"/>
        <v>0</v>
      </c>
      <c r="Q192" s="136">
        <v>0</v>
      </c>
      <c r="R192" s="136">
        <f t="shared" si="2"/>
        <v>0</v>
      </c>
      <c r="S192" s="136">
        <v>0</v>
      </c>
      <c r="T192" s="137">
        <f t="shared" si="3"/>
        <v>0</v>
      </c>
      <c r="AR192" s="138" t="s">
        <v>121</v>
      </c>
      <c r="AT192" s="138" t="s">
        <v>116</v>
      </c>
      <c r="AU192" s="138" t="s">
        <v>81</v>
      </c>
      <c r="AY192" s="17" t="s">
        <v>114</v>
      </c>
      <c r="BE192" s="139">
        <f t="shared" si="4"/>
        <v>0</v>
      </c>
      <c r="BF192" s="139">
        <f t="shared" si="5"/>
        <v>0</v>
      </c>
      <c r="BG192" s="139">
        <f t="shared" si="6"/>
        <v>0</v>
      </c>
      <c r="BH192" s="139">
        <f t="shared" si="7"/>
        <v>0</v>
      </c>
      <c r="BI192" s="139">
        <f t="shared" si="8"/>
        <v>0</v>
      </c>
      <c r="BJ192" s="17" t="s">
        <v>79</v>
      </c>
      <c r="BK192" s="139">
        <f t="shared" si="9"/>
        <v>0</v>
      </c>
      <c r="BL192" s="17" t="s">
        <v>121</v>
      </c>
      <c r="BM192" s="138" t="s">
        <v>286</v>
      </c>
    </row>
    <row r="193" spans="2:65" s="1" customFormat="1" ht="16.5" customHeight="1">
      <c r="B193" s="32"/>
      <c r="C193" s="127" t="s">
        <v>287</v>
      </c>
      <c r="D193" s="127" t="s">
        <v>116</v>
      </c>
      <c r="E193" s="128" t="s">
        <v>288</v>
      </c>
      <c r="F193" s="129" t="s">
        <v>289</v>
      </c>
      <c r="G193" s="130" t="s">
        <v>222</v>
      </c>
      <c r="H193" s="131">
        <v>10</v>
      </c>
      <c r="I193" s="132"/>
      <c r="J193" s="133">
        <f t="shared" si="0"/>
        <v>0</v>
      </c>
      <c r="K193" s="129" t="s">
        <v>19</v>
      </c>
      <c r="L193" s="32"/>
      <c r="M193" s="134" t="s">
        <v>19</v>
      </c>
      <c r="N193" s="135" t="s">
        <v>42</v>
      </c>
      <c r="P193" s="136">
        <f t="shared" si="1"/>
        <v>0</v>
      </c>
      <c r="Q193" s="136">
        <v>0</v>
      </c>
      <c r="R193" s="136">
        <f t="shared" si="2"/>
        <v>0</v>
      </c>
      <c r="S193" s="136">
        <v>0</v>
      </c>
      <c r="T193" s="137">
        <f t="shared" si="3"/>
        <v>0</v>
      </c>
      <c r="AR193" s="138" t="s">
        <v>121</v>
      </c>
      <c r="AT193" s="138" t="s">
        <v>116</v>
      </c>
      <c r="AU193" s="138" t="s">
        <v>81</v>
      </c>
      <c r="AY193" s="17" t="s">
        <v>114</v>
      </c>
      <c r="BE193" s="139">
        <f t="shared" si="4"/>
        <v>0</v>
      </c>
      <c r="BF193" s="139">
        <f t="shared" si="5"/>
        <v>0</v>
      </c>
      <c r="BG193" s="139">
        <f t="shared" si="6"/>
        <v>0</v>
      </c>
      <c r="BH193" s="139">
        <f t="shared" si="7"/>
        <v>0</v>
      </c>
      <c r="BI193" s="139">
        <f t="shared" si="8"/>
        <v>0</v>
      </c>
      <c r="BJ193" s="17" t="s">
        <v>79</v>
      </c>
      <c r="BK193" s="139">
        <f t="shared" si="9"/>
        <v>0</v>
      </c>
      <c r="BL193" s="17" t="s">
        <v>121</v>
      </c>
      <c r="BM193" s="138" t="s">
        <v>290</v>
      </c>
    </row>
    <row r="194" spans="2:65" s="1" customFormat="1" ht="16.5" customHeight="1">
      <c r="B194" s="32"/>
      <c r="C194" s="127" t="s">
        <v>238</v>
      </c>
      <c r="D194" s="127" t="s">
        <v>116</v>
      </c>
      <c r="E194" s="128" t="s">
        <v>291</v>
      </c>
      <c r="F194" s="129" t="s">
        <v>292</v>
      </c>
      <c r="G194" s="130" t="s">
        <v>222</v>
      </c>
      <c r="H194" s="131">
        <v>20</v>
      </c>
      <c r="I194" s="132"/>
      <c r="J194" s="133">
        <f t="shared" si="0"/>
        <v>0</v>
      </c>
      <c r="K194" s="129" t="s">
        <v>19</v>
      </c>
      <c r="L194" s="32"/>
      <c r="M194" s="134" t="s">
        <v>19</v>
      </c>
      <c r="N194" s="135" t="s">
        <v>42</v>
      </c>
      <c r="P194" s="136">
        <f t="shared" si="1"/>
        <v>0</v>
      </c>
      <c r="Q194" s="136">
        <v>0</v>
      </c>
      <c r="R194" s="136">
        <f t="shared" si="2"/>
        <v>0</v>
      </c>
      <c r="S194" s="136">
        <v>0</v>
      </c>
      <c r="T194" s="137">
        <f t="shared" si="3"/>
        <v>0</v>
      </c>
      <c r="AR194" s="138" t="s">
        <v>121</v>
      </c>
      <c r="AT194" s="138" t="s">
        <v>116</v>
      </c>
      <c r="AU194" s="138" t="s">
        <v>81</v>
      </c>
      <c r="AY194" s="17" t="s">
        <v>114</v>
      </c>
      <c r="BE194" s="139">
        <f t="shared" si="4"/>
        <v>0</v>
      </c>
      <c r="BF194" s="139">
        <f t="shared" si="5"/>
        <v>0</v>
      </c>
      <c r="BG194" s="139">
        <f t="shared" si="6"/>
        <v>0</v>
      </c>
      <c r="BH194" s="139">
        <f t="shared" si="7"/>
        <v>0</v>
      </c>
      <c r="BI194" s="139">
        <f t="shared" si="8"/>
        <v>0</v>
      </c>
      <c r="BJ194" s="17" t="s">
        <v>79</v>
      </c>
      <c r="BK194" s="139">
        <f t="shared" si="9"/>
        <v>0</v>
      </c>
      <c r="BL194" s="17" t="s">
        <v>121</v>
      </c>
      <c r="BM194" s="138" t="s">
        <v>293</v>
      </c>
    </row>
    <row r="195" spans="2:65" s="1" customFormat="1" ht="16.5" customHeight="1">
      <c r="B195" s="32"/>
      <c r="C195" s="127" t="s">
        <v>294</v>
      </c>
      <c r="D195" s="127" t="s">
        <v>116</v>
      </c>
      <c r="E195" s="128" t="s">
        <v>295</v>
      </c>
      <c r="F195" s="129" t="s">
        <v>296</v>
      </c>
      <c r="G195" s="130" t="s">
        <v>222</v>
      </c>
      <c r="H195" s="131">
        <v>4</v>
      </c>
      <c r="I195" s="132"/>
      <c r="J195" s="133">
        <f t="shared" si="0"/>
        <v>0</v>
      </c>
      <c r="K195" s="129" t="s">
        <v>19</v>
      </c>
      <c r="L195" s="32"/>
      <c r="M195" s="134" t="s">
        <v>19</v>
      </c>
      <c r="N195" s="135" t="s">
        <v>42</v>
      </c>
      <c r="P195" s="136">
        <f t="shared" si="1"/>
        <v>0</v>
      </c>
      <c r="Q195" s="136">
        <v>0</v>
      </c>
      <c r="R195" s="136">
        <f t="shared" si="2"/>
        <v>0</v>
      </c>
      <c r="S195" s="136">
        <v>0</v>
      </c>
      <c r="T195" s="137">
        <f t="shared" si="3"/>
        <v>0</v>
      </c>
      <c r="AR195" s="138" t="s">
        <v>121</v>
      </c>
      <c r="AT195" s="138" t="s">
        <v>116</v>
      </c>
      <c r="AU195" s="138" t="s">
        <v>81</v>
      </c>
      <c r="AY195" s="17" t="s">
        <v>114</v>
      </c>
      <c r="BE195" s="139">
        <f t="shared" si="4"/>
        <v>0</v>
      </c>
      <c r="BF195" s="139">
        <f t="shared" si="5"/>
        <v>0</v>
      </c>
      <c r="BG195" s="139">
        <f t="shared" si="6"/>
        <v>0</v>
      </c>
      <c r="BH195" s="139">
        <f t="shared" si="7"/>
        <v>0</v>
      </c>
      <c r="BI195" s="139">
        <f t="shared" si="8"/>
        <v>0</v>
      </c>
      <c r="BJ195" s="17" t="s">
        <v>79</v>
      </c>
      <c r="BK195" s="139">
        <f t="shared" si="9"/>
        <v>0</v>
      </c>
      <c r="BL195" s="17" t="s">
        <v>121</v>
      </c>
      <c r="BM195" s="138" t="s">
        <v>297</v>
      </c>
    </row>
    <row r="196" spans="2:65" s="1" customFormat="1" ht="16.5" customHeight="1">
      <c r="B196" s="32"/>
      <c r="C196" s="127" t="s">
        <v>240</v>
      </c>
      <c r="D196" s="127" t="s">
        <v>116</v>
      </c>
      <c r="E196" s="128" t="s">
        <v>298</v>
      </c>
      <c r="F196" s="129" t="s">
        <v>299</v>
      </c>
      <c r="G196" s="130" t="s">
        <v>222</v>
      </c>
      <c r="H196" s="131">
        <v>40</v>
      </c>
      <c r="I196" s="132"/>
      <c r="J196" s="133">
        <f t="shared" si="0"/>
        <v>0</v>
      </c>
      <c r="K196" s="129" t="s">
        <v>19</v>
      </c>
      <c r="L196" s="32"/>
      <c r="M196" s="134" t="s">
        <v>19</v>
      </c>
      <c r="N196" s="135" t="s">
        <v>42</v>
      </c>
      <c r="P196" s="136">
        <f t="shared" si="1"/>
        <v>0</v>
      </c>
      <c r="Q196" s="136">
        <v>0</v>
      </c>
      <c r="R196" s="136">
        <f t="shared" si="2"/>
        <v>0</v>
      </c>
      <c r="S196" s="136">
        <v>0</v>
      </c>
      <c r="T196" s="137">
        <f t="shared" si="3"/>
        <v>0</v>
      </c>
      <c r="AR196" s="138" t="s">
        <v>121</v>
      </c>
      <c r="AT196" s="138" t="s">
        <v>116</v>
      </c>
      <c r="AU196" s="138" t="s">
        <v>81</v>
      </c>
      <c r="AY196" s="17" t="s">
        <v>114</v>
      </c>
      <c r="BE196" s="139">
        <f t="shared" si="4"/>
        <v>0</v>
      </c>
      <c r="BF196" s="139">
        <f t="shared" si="5"/>
        <v>0</v>
      </c>
      <c r="BG196" s="139">
        <f t="shared" si="6"/>
        <v>0</v>
      </c>
      <c r="BH196" s="139">
        <f t="shared" si="7"/>
        <v>0</v>
      </c>
      <c r="BI196" s="139">
        <f t="shared" si="8"/>
        <v>0</v>
      </c>
      <c r="BJ196" s="17" t="s">
        <v>79</v>
      </c>
      <c r="BK196" s="139">
        <f t="shared" si="9"/>
        <v>0</v>
      </c>
      <c r="BL196" s="17" t="s">
        <v>121</v>
      </c>
      <c r="BM196" s="138" t="s">
        <v>300</v>
      </c>
    </row>
    <row r="197" spans="2:65" s="1" customFormat="1" ht="16.5" customHeight="1">
      <c r="B197" s="32"/>
      <c r="C197" s="127" t="s">
        <v>301</v>
      </c>
      <c r="D197" s="127" t="s">
        <v>116</v>
      </c>
      <c r="E197" s="128" t="s">
        <v>302</v>
      </c>
      <c r="F197" s="129" t="s">
        <v>303</v>
      </c>
      <c r="G197" s="130" t="s">
        <v>222</v>
      </c>
      <c r="H197" s="131">
        <v>2</v>
      </c>
      <c r="I197" s="132"/>
      <c r="J197" s="133">
        <f t="shared" si="0"/>
        <v>0</v>
      </c>
      <c r="K197" s="129" t="s">
        <v>19</v>
      </c>
      <c r="L197" s="32"/>
      <c r="M197" s="134" t="s">
        <v>19</v>
      </c>
      <c r="N197" s="135" t="s">
        <v>42</v>
      </c>
      <c r="P197" s="136">
        <f t="shared" si="1"/>
        <v>0</v>
      </c>
      <c r="Q197" s="136">
        <v>0</v>
      </c>
      <c r="R197" s="136">
        <f t="shared" si="2"/>
        <v>0</v>
      </c>
      <c r="S197" s="136">
        <v>0</v>
      </c>
      <c r="T197" s="137">
        <f t="shared" si="3"/>
        <v>0</v>
      </c>
      <c r="AR197" s="138" t="s">
        <v>121</v>
      </c>
      <c r="AT197" s="138" t="s">
        <v>116</v>
      </c>
      <c r="AU197" s="138" t="s">
        <v>81</v>
      </c>
      <c r="AY197" s="17" t="s">
        <v>114</v>
      </c>
      <c r="BE197" s="139">
        <f t="shared" si="4"/>
        <v>0</v>
      </c>
      <c r="BF197" s="139">
        <f t="shared" si="5"/>
        <v>0</v>
      </c>
      <c r="BG197" s="139">
        <f t="shared" si="6"/>
        <v>0</v>
      </c>
      <c r="BH197" s="139">
        <f t="shared" si="7"/>
        <v>0</v>
      </c>
      <c r="BI197" s="139">
        <f t="shared" si="8"/>
        <v>0</v>
      </c>
      <c r="BJ197" s="17" t="s">
        <v>79</v>
      </c>
      <c r="BK197" s="139">
        <f t="shared" si="9"/>
        <v>0</v>
      </c>
      <c r="BL197" s="17" t="s">
        <v>121</v>
      </c>
      <c r="BM197" s="138" t="s">
        <v>304</v>
      </c>
    </row>
    <row r="198" spans="2:65" s="1" customFormat="1" ht="16.5" customHeight="1">
      <c r="B198" s="32"/>
      <c r="C198" s="127" t="s">
        <v>243</v>
      </c>
      <c r="D198" s="127" t="s">
        <v>116</v>
      </c>
      <c r="E198" s="128" t="s">
        <v>305</v>
      </c>
      <c r="F198" s="129" t="s">
        <v>289</v>
      </c>
      <c r="G198" s="130" t="s">
        <v>222</v>
      </c>
      <c r="H198" s="131">
        <v>8</v>
      </c>
      <c r="I198" s="132"/>
      <c r="J198" s="133">
        <f t="shared" si="0"/>
        <v>0</v>
      </c>
      <c r="K198" s="129" t="s">
        <v>19</v>
      </c>
      <c r="L198" s="32"/>
      <c r="M198" s="134" t="s">
        <v>19</v>
      </c>
      <c r="N198" s="135" t="s">
        <v>42</v>
      </c>
      <c r="P198" s="136">
        <f t="shared" si="1"/>
        <v>0</v>
      </c>
      <c r="Q198" s="136">
        <v>0</v>
      </c>
      <c r="R198" s="136">
        <f t="shared" si="2"/>
        <v>0</v>
      </c>
      <c r="S198" s="136">
        <v>0</v>
      </c>
      <c r="T198" s="137">
        <f t="shared" si="3"/>
        <v>0</v>
      </c>
      <c r="AR198" s="138" t="s">
        <v>121</v>
      </c>
      <c r="AT198" s="138" t="s">
        <v>116</v>
      </c>
      <c r="AU198" s="138" t="s">
        <v>81</v>
      </c>
      <c r="AY198" s="17" t="s">
        <v>114</v>
      </c>
      <c r="BE198" s="139">
        <f t="shared" si="4"/>
        <v>0</v>
      </c>
      <c r="BF198" s="139">
        <f t="shared" si="5"/>
        <v>0</v>
      </c>
      <c r="BG198" s="139">
        <f t="shared" si="6"/>
        <v>0</v>
      </c>
      <c r="BH198" s="139">
        <f t="shared" si="7"/>
        <v>0</v>
      </c>
      <c r="BI198" s="139">
        <f t="shared" si="8"/>
        <v>0</v>
      </c>
      <c r="BJ198" s="17" t="s">
        <v>79</v>
      </c>
      <c r="BK198" s="139">
        <f t="shared" si="9"/>
        <v>0</v>
      </c>
      <c r="BL198" s="17" t="s">
        <v>121</v>
      </c>
      <c r="BM198" s="138" t="s">
        <v>306</v>
      </c>
    </row>
    <row r="199" spans="2:65" s="1" customFormat="1" ht="16.5" customHeight="1">
      <c r="B199" s="32"/>
      <c r="C199" s="127" t="s">
        <v>307</v>
      </c>
      <c r="D199" s="127" t="s">
        <v>116</v>
      </c>
      <c r="E199" s="128" t="s">
        <v>308</v>
      </c>
      <c r="F199" s="129" t="s">
        <v>271</v>
      </c>
      <c r="G199" s="130" t="s">
        <v>222</v>
      </c>
      <c r="H199" s="131">
        <v>6</v>
      </c>
      <c r="I199" s="132"/>
      <c r="J199" s="133">
        <f t="shared" si="0"/>
        <v>0</v>
      </c>
      <c r="K199" s="129" t="s">
        <v>19</v>
      </c>
      <c r="L199" s="32"/>
      <c r="M199" s="134" t="s">
        <v>19</v>
      </c>
      <c r="N199" s="135" t="s">
        <v>42</v>
      </c>
      <c r="P199" s="136">
        <f t="shared" si="1"/>
        <v>0</v>
      </c>
      <c r="Q199" s="136">
        <v>0</v>
      </c>
      <c r="R199" s="136">
        <f t="shared" si="2"/>
        <v>0</v>
      </c>
      <c r="S199" s="136">
        <v>0</v>
      </c>
      <c r="T199" s="137">
        <f t="shared" si="3"/>
        <v>0</v>
      </c>
      <c r="AR199" s="138" t="s">
        <v>121</v>
      </c>
      <c r="AT199" s="138" t="s">
        <v>116</v>
      </c>
      <c r="AU199" s="138" t="s">
        <v>81</v>
      </c>
      <c r="AY199" s="17" t="s">
        <v>114</v>
      </c>
      <c r="BE199" s="139">
        <f t="shared" si="4"/>
        <v>0</v>
      </c>
      <c r="BF199" s="139">
        <f t="shared" si="5"/>
        <v>0</v>
      </c>
      <c r="BG199" s="139">
        <f t="shared" si="6"/>
        <v>0</v>
      </c>
      <c r="BH199" s="139">
        <f t="shared" si="7"/>
        <v>0</v>
      </c>
      <c r="BI199" s="139">
        <f t="shared" si="8"/>
        <v>0</v>
      </c>
      <c r="BJ199" s="17" t="s">
        <v>79</v>
      </c>
      <c r="BK199" s="139">
        <f t="shared" si="9"/>
        <v>0</v>
      </c>
      <c r="BL199" s="17" t="s">
        <v>121</v>
      </c>
      <c r="BM199" s="138" t="s">
        <v>309</v>
      </c>
    </row>
    <row r="200" spans="2:65" s="1" customFormat="1" ht="16.5" customHeight="1">
      <c r="B200" s="32"/>
      <c r="C200" s="127" t="s">
        <v>247</v>
      </c>
      <c r="D200" s="127" t="s">
        <v>116</v>
      </c>
      <c r="E200" s="128" t="s">
        <v>310</v>
      </c>
      <c r="F200" s="129" t="s">
        <v>311</v>
      </c>
      <c r="G200" s="130" t="s">
        <v>222</v>
      </c>
      <c r="H200" s="131">
        <v>16</v>
      </c>
      <c r="I200" s="132"/>
      <c r="J200" s="133">
        <f t="shared" si="0"/>
        <v>0</v>
      </c>
      <c r="K200" s="129" t="s">
        <v>19</v>
      </c>
      <c r="L200" s="32"/>
      <c r="M200" s="134" t="s">
        <v>19</v>
      </c>
      <c r="N200" s="135" t="s">
        <v>42</v>
      </c>
      <c r="P200" s="136">
        <f t="shared" si="1"/>
        <v>0</v>
      </c>
      <c r="Q200" s="136">
        <v>0</v>
      </c>
      <c r="R200" s="136">
        <f t="shared" si="2"/>
        <v>0</v>
      </c>
      <c r="S200" s="136">
        <v>0</v>
      </c>
      <c r="T200" s="137">
        <f t="shared" si="3"/>
        <v>0</v>
      </c>
      <c r="AR200" s="138" t="s">
        <v>121</v>
      </c>
      <c r="AT200" s="138" t="s">
        <v>116</v>
      </c>
      <c r="AU200" s="138" t="s">
        <v>81</v>
      </c>
      <c r="AY200" s="17" t="s">
        <v>114</v>
      </c>
      <c r="BE200" s="139">
        <f t="shared" si="4"/>
        <v>0</v>
      </c>
      <c r="BF200" s="139">
        <f t="shared" si="5"/>
        <v>0</v>
      </c>
      <c r="BG200" s="139">
        <f t="shared" si="6"/>
        <v>0</v>
      </c>
      <c r="BH200" s="139">
        <f t="shared" si="7"/>
        <v>0</v>
      </c>
      <c r="BI200" s="139">
        <f t="shared" si="8"/>
        <v>0</v>
      </c>
      <c r="BJ200" s="17" t="s">
        <v>79</v>
      </c>
      <c r="BK200" s="139">
        <f t="shared" si="9"/>
        <v>0</v>
      </c>
      <c r="BL200" s="17" t="s">
        <v>121</v>
      </c>
      <c r="BM200" s="138" t="s">
        <v>312</v>
      </c>
    </row>
    <row r="201" spans="2:65" s="1" customFormat="1" ht="16.5" customHeight="1">
      <c r="B201" s="32"/>
      <c r="C201" s="127" t="s">
        <v>313</v>
      </c>
      <c r="D201" s="127" t="s">
        <v>116</v>
      </c>
      <c r="E201" s="128" t="s">
        <v>314</v>
      </c>
      <c r="F201" s="129" t="s">
        <v>315</v>
      </c>
      <c r="G201" s="130" t="s">
        <v>222</v>
      </c>
      <c r="H201" s="131">
        <v>10</v>
      </c>
      <c r="I201" s="132"/>
      <c r="J201" s="133">
        <f t="shared" si="0"/>
        <v>0</v>
      </c>
      <c r="K201" s="129" t="s">
        <v>19</v>
      </c>
      <c r="L201" s="32"/>
      <c r="M201" s="134" t="s">
        <v>19</v>
      </c>
      <c r="N201" s="135" t="s">
        <v>42</v>
      </c>
      <c r="P201" s="136">
        <f t="shared" si="1"/>
        <v>0</v>
      </c>
      <c r="Q201" s="136">
        <v>0</v>
      </c>
      <c r="R201" s="136">
        <f t="shared" si="2"/>
        <v>0</v>
      </c>
      <c r="S201" s="136">
        <v>0</v>
      </c>
      <c r="T201" s="137">
        <f t="shared" si="3"/>
        <v>0</v>
      </c>
      <c r="AR201" s="138" t="s">
        <v>121</v>
      </c>
      <c r="AT201" s="138" t="s">
        <v>116</v>
      </c>
      <c r="AU201" s="138" t="s">
        <v>81</v>
      </c>
      <c r="AY201" s="17" t="s">
        <v>114</v>
      </c>
      <c r="BE201" s="139">
        <f t="shared" si="4"/>
        <v>0</v>
      </c>
      <c r="BF201" s="139">
        <f t="shared" si="5"/>
        <v>0</v>
      </c>
      <c r="BG201" s="139">
        <f t="shared" si="6"/>
        <v>0</v>
      </c>
      <c r="BH201" s="139">
        <f t="shared" si="7"/>
        <v>0</v>
      </c>
      <c r="BI201" s="139">
        <f t="shared" si="8"/>
        <v>0</v>
      </c>
      <c r="BJ201" s="17" t="s">
        <v>79</v>
      </c>
      <c r="BK201" s="139">
        <f t="shared" si="9"/>
        <v>0</v>
      </c>
      <c r="BL201" s="17" t="s">
        <v>121</v>
      </c>
      <c r="BM201" s="138" t="s">
        <v>316</v>
      </c>
    </row>
    <row r="202" spans="2:65" s="1" customFormat="1" ht="16.5" customHeight="1">
      <c r="B202" s="32"/>
      <c r="C202" s="127" t="s">
        <v>251</v>
      </c>
      <c r="D202" s="127" t="s">
        <v>116</v>
      </c>
      <c r="E202" s="128" t="s">
        <v>317</v>
      </c>
      <c r="F202" s="129" t="s">
        <v>318</v>
      </c>
      <c r="G202" s="130" t="s">
        <v>222</v>
      </c>
      <c r="H202" s="131">
        <v>12</v>
      </c>
      <c r="I202" s="132"/>
      <c r="J202" s="133">
        <f t="shared" si="0"/>
        <v>0</v>
      </c>
      <c r="K202" s="129" t="s">
        <v>19</v>
      </c>
      <c r="L202" s="32"/>
      <c r="M202" s="134" t="s">
        <v>19</v>
      </c>
      <c r="N202" s="135" t="s">
        <v>42</v>
      </c>
      <c r="P202" s="136">
        <f t="shared" si="1"/>
        <v>0</v>
      </c>
      <c r="Q202" s="136">
        <v>0</v>
      </c>
      <c r="R202" s="136">
        <f t="shared" si="2"/>
        <v>0</v>
      </c>
      <c r="S202" s="136">
        <v>0</v>
      </c>
      <c r="T202" s="137">
        <f t="shared" si="3"/>
        <v>0</v>
      </c>
      <c r="AR202" s="138" t="s">
        <v>121</v>
      </c>
      <c r="AT202" s="138" t="s">
        <v>116</v>
      </c>
      <c r="AU202" s="138" t="s">
        <v>81</v>
      </c>
      <c r="AY202" s="17" t="s">
        <v>114</v>
      </c>
      <c r="BE202" s="139">
        <f t="shared" si="4"/>
        <v>0</v>
      </c>
      <c r="BF202" s="139">
        <f t="shared" si="5"/>
        <v>0</v>
      </c>
      <c r="BG202" s="139">
        <f t="shared" si="6"/>
        <v>0</v>
      </c>
      <c r="BH202" s="139">
        <f t="shared" si="7"/>
        <v>0</v>
      </c>
      <c r="BI202" s="139">
        <f t="shared" si="8"/>
        <v>0</v>
      </c>
      <c r="BJ202" s="17" t="s">
        <v>79</v>
      </c>
      <c r="BK202" s="139">
        <f t="shared" si="9"/>
        <v>0</v>
      </c>
      <c r="BL202" s="17" t="s">
        <v>121</v>
      </c>
      <c r="BM202" s="138" t="s">
        <v>319</v>
      </c>
    </row>
    <row r="203" spans="2:65" s="1" customFormat="1" ht="16.5" customHeight="1">
      <c r="B203" s="32"/>
      <c r="C203" s="127" t="s">
        <v>320</v>
      </c>
      <c r="D203" s="127" t="s">
        <v>116</v>
      </c>
      <c r="E203" s="128" t="s">
        <v>321</v>
      </c>
      <c r="F203" s="129" t="s">
        <v>322</v>
      </c>
      <c r="G203" s="130" t="s">
        <v>222</v>
      </c>
      <c r="H203" s="131">
        <v>10</v>
      </c>
      <c r="I203" s="132"/>
      <c r="J203" s="133">
        <f t="shared" si="0"/>
        <v>0</v>
      </c>
      <c r="K203" s="129" t="s">
        <v>19</v>
      </c>
      <c r="L203" s="32"/>
      <c r="M203" s="134" t="s">
        <v>19</v>
      </c>
      <c r="N203" s="135" t="s">
        <v>42</v>
      </c>
      <c r="P203" s="136">
        <f t="shared" si="1"/>
        <v>0</v>
      </c>
      <c r="Q203" s="136">
        <v>0</v>
      </c>
      <c r="R203" s="136">
        <f t="shared" si="2"/>
        <v>0</v>
      </c>
      <c r="S203" s="136">
        <v>0</v>
      </c>
      <c r="T203" s="137">
        <f t="shared" si="3"/>
        <v>0</v>
      </c>
      <c r="AR203" s="138" t="s">
        <v>121</v>
      </c>
      <c r="AT203" s="138" t="s">
        <v>116</v>
      </c>
      <c r="AU203" s="138" t="s">
        <v>81</v>
      </c>
      <c r="AY203" s="17" t="s">
        <v>114</v>
      </c>
      <c r="BE203" s="139">
        <f t="shared" si="4"/>
        <v>0</v>
      </c>
      <c r="BF203" s="139">
        <f t="shared" si="5"/>
        <v>0</v>
      </c>
      <c r="BG203" s="139">
        <f t="shared" si="6"/>
        <v>0</v>
      </c>
      <c r="BH203" s="139">
        <f t="shared" si="7"/>
        <v>0</v>
      </c>
      <c r="BI203" s="139">
        <f t="shared" si="8"/>
        <v>0</v>
      </c>
      <c r="BJ203" s="17" t="s">
        <v>79</v>
      </c>
      <c r="BK203" s="139">
        <f t="shared" si="9"/>
        <v>0</v>
      </c>
      <c r="BL203" s="17" t="s">
        <v>121</v>
      </c>
      <c r="BM203" s="138" t="s">
        <v>323</v>
      </c>
    </row>
    <row r="204" spans="2:65" s="1" customFormat="1" ht="16.5" customHeight="1">
      <c r="B204" s="32"/>
      <c r="C204" s="127" t="s">
        <v>254</v>
      </c>
      <c r="D204" s="127" t="s">
        <v>116</v>
      </c>
      <c r="E204" s="128" t="s">
        <v>324</v>
      </c>
      <c r="F204" s="129" t="s">
        <v>322</v>
      </c>
      <c r="G204" s="130" t="s">
        <v>222</v>
      </c>
      <c r="H204" s="131">
        <v>10</v>
      </c>
      <c r="I204" s="132"/>
      <c r="J204" s="133">
        <f t="shared" si="0"/>
        <v>0</v>
      </c>
      <c r="K204" s="129" t="s">
        <v>19</v>
      </c>
      <c r="L204" s="32"/>
      <c r="M204" s="134" t="s">
        <v>19</v>
      </c>
      <c r="N204" s="135" t="s">
        <v>42</v>
      </c>
      <c r="P204" s="136">
        <f t="shared" si="1"/>
        <v>0</v>
      </c>
      <c r="Q204" s="136">
        <v>0</v>
      </c>
      <c r="R204" s="136">
        <f t="shared" si="2"/>
        <v>0</v>
      </c>
      <c r="S204" s="136">
        <v>0</v>
      </c>
      <c r="T204" s="137">
        <f t="shared" si="3"/>
        <v>0</v>
      </c>
      <c r="AR204" s="138" t="s">
        <v>121</v>
      </c>
      <c r="AT204" s="138" t="s">
        <v>116</v>
      </c>
      <c r="AU204" s="138" t="s">
        <v>81</v>
      </c>
      <c r="AY204" s="17" t="s">
        <v>114</v>
      </c>
      <c r="BE204" s="139">
        <f t="shared" si="4"/>
        <v>0</v>
      </c>
      <c r="BF204" s="139">
        <f t="shared" si="5"/>
        <v>0</v>
      </c>
      <c r="BG204" s="139">
        <f t="shared" si="6"/>
        <v>0</v>
      </c>
      <c r="BH204" s="139">
        <f t="shared" si="7"/>
        <v>0</v>
      </c>
      <c r="BI204" s="139">
        <f t="shared" si="8"/>
        <v>0</v>
      </c>
      <c r="BJ204" s="17" t="s">
        <v>79</v>
      </c>
      <c r="BK204" s="139">
        <f t="shared" si="9"/>
        <v>0</v>
      </c>
      <c r="BL204" s="17" t="s">
        <v>121</v>
      </c>
      <c r="BM204" s="138" t="s">
        <v>325</v>
      </c>
    </row>
    <row r="205" spans="2:65" s="1" customFormat="1" ht="16.5" customHeight="1">
      <c r="B205" s="32"/>
      <c r="C205" s="127" t="s">
        <v>326</v>
      </c>
      <c r="D205" s="127" t="s">
        <v>116</v>
      </c>
      <c r="E205" s="128" t="s">
        <v>327</v>
      </c>
      <c r="F205" s="129" t="s">
        <v>322</v>
      </c>
      <c r="G205" s="130" t="s">
        <v>222</v>
      </c>
      <c r="H205" s="131">
        <v>10</v>
      </c>
      <c r="I205" s="132"/>
      <c r="J205" s="133">
        <f t="shared" si="0"/>
        <v>0</v>
      </c>
      <c r="K205" s="129" t="s">
        <v>19</v>
      </c>
      <c r="L205" s="32"/>
      <c r="M205" s="134" t="s">
        <v>19</v>
      </c>
      <c r="N205" s="135" t="s">
        <v>42</v>
      </c>
      <c r="P205" s="136">
        <f t="shared" si="1"/>
        <v>0</v>
      </c>
      <c r="Q205" s="136">
        <v>0</v>
      </c>
      <c r="R205" s="136">
        <f t="shared" si="2"/>
        <v>0</v>
      </c>
      <c r="S205" s="136">
        <v>0</v>
      </c>
      <c r="T205" s="137">
        <f t="shared" si="3"/>
        <v>0</v>
      </c>
      <c r="AR205" s="138" t="s">
        <v>121</v>
      </c>
      <c r="AT205" s="138" t="s">
        <v>116</v>
      </c>
      <c r="AU205" s="138" t="s">
        <v>81</v>
      </c>
      <c r="AY205" s="17" t="s">
        <v>114</v>
      </c>
      <c r="BE205" s="139">
        <f t="shared" si="4"/>
        <v>0</v>
      </c>
      <c r="BF205" s="139">
        <f t="shared" si="5"/>
        <v>0</v>
      </c>
      <c r="BG205" s="139">
        <f t="shared" si="6"/>
        <v>0</v>
      </c>
      <c r="BH205" s="139">
        <f t="shared" si="7"/>
        <v>0</v>
      </c>
      <c r="BI205" s="139">
        <f t="shared" si="8"/>
        <v>0</v>
      </c>
      <c r="BJ205" s="17" t="s">
        <v>79</v>
      </c>
      <c r="BK205" s="139">
        <f t="shared" si="9"/>
        <v>0</v>
      </c>
      <c r="BL205" s="17" t="s">
        <v>121</v>
      </c>
      <c r="BM205" s="138" t="s">
        <v>328</v>
      </c>
    </row>
    <row r="206" spans="2:65" s="1" customFormat="1" ht="16.5" customHeight="1">
      <c r="B206" s="32"/>
      <c r="C206" s="127" t="s">
        <v>256</v>
      </c>
      <c r="D206" s="127" t="s">
        <v>116</v>
      </c>
      <c r="E206" s="128" t="s">
        <v>329</v>
      </c>
      <c r="F206" s="129" t="s">
        <v>322</v>
      </c>
      <c r="G206" s="130" t="s">
        <v>222</v>
      </c>
      <c r="H206" s="131">
        <v>10</v>
      </c>
      <c r="I206" s="132"/>
      <c r="J206" s="133">
        <f t="shared" si="0"/>
        <v>0</v>
      </c>
      <c r="K206" s="129" t="s">
        <v>19</v>
      </c>
      <c r="L206" s="32"/>
      <c r="M206" s="134" t="s">
        <v>19</v>
      </c>
      <c r="N206" s="135" t="s">
        <v>42</v>
      </c>
      <c r="P206" s="136">
        <f t="shared" si="1"/>
        <v>0</v>
      </c>
      <c r="Q206" s="136">
        <v>0</v>
      </c>
      <c r="R206" s="136">
        <f t="shared" si="2"/>
        <v>0</v>
      </c>
      <c r="S206" s="136">
        <v>0</v>
      </c>
      <c r="T206" s="137">
        <f t="shared" si="3"/>
        <v>0</v>
      </c>
      <c r="AR206" s="138" t="s">
        <v>121</v>
      </c>
      <c r="AT206" s="138" t="s">
        <v>116</v>
      </c>
      <c r="AU206" s="138" t="s">
        <v>81</v>
      </c>
      <c r="AY206" s="17" t="s">
        <v>114</v>
      </c>
      <c r="BE206" s="139">
        <f t="shared" si="4"/>
        <v>0</v>
      </c>
      <c r="BF206" s="139">
        <f t="shared" si="5"/>
        <v>0</v>
      </c>
      <c r="BG206" s="139">
        <f t="shared" si="6"/>
        <v>0</v>
      </c>
      <c r="BH206" s="139">
        <f t="shared" si="7"/>
        <v>0</v>
      </c>
      <c r="BI206" s="139">
        <f t="shared" si="8"/>
        <v>0</v>
      </c>
      <c r="BJ206" s="17" t="s">
        <v>79</v>
      </c>
      <c r="BK206" s="139">
        <f t="shared" si="9"/>
        <v>0</v>
      </c>
      <c r="BL206" s="17" t="s">
        <v>121</v>
      </c>
      <c r="BM206" s="138" t="s">
        <v>330</v>
      </c>
    </row>
    <row r="207" spans="2:65" s="1" customFormat="1" ht="16.5" customHeight="1">
      <c r="B207" s="32"/>
      <c r="C207" s="127" t="s">
        <v>331</v>
      </c>
      <c r="D207" s="127" t="s">
        <v>116</v>
      </c>
      <c r="E207" s="128" t="s">
        <v>332</v>
      </c>
      <c r="F207" s="129" t="s">
        <v>322</v>
      </c>
      <c r="G207" s="130" t="s">
        <v>222</v>
      </c>
      <c r="H207" s="131">
        <v>10</v>
      </c>
      <c r="I207" s="132"/>
      <c r="J207" s="133">
        <f t="shared" si="0"/>
        <v>0</v>
      </c>
      <c r="K207" s="129" t="s">
        <v>19</v>
      </c>
      <c r="L207" s="32"/>
      <c r="M207" s="134" t="s">
        <v>19</v>
      </c>
      <c r="N207" s="135" t="s">
        <v>42</v>
      </c>
      <c r="P207" s="136">
        <f t="shared" si="1"/>
        <v>0</v>
      </c>
      <c r="Q207" s="136">
        <v>0</v>
      </c>
      <c r="R207" s="136">
        <f t="shared" si="2"/>
        <v>0</v>
      </c>
      <c r="S207" s="136">
        <v>0</v>
      </c>
      <c r="T207" s="137">
        <f t="shared" si="3"/>
        <v>0</v>
      </c>
      <c r="AR207" s="138" t="s">
        <v>121</v>
      </c>
      <c r="AT207" s="138" t="s">
        <v>116</v>
      </c>
      <c r="AU207" s="138" t="s">
        <v>81</v>
      </c>
      <c r="AY207" s="17" t="s">
        <v>114</v>
      </c>
      <c r="BE207" s="139">
        <f t="shared" si="4"/>
        <v>0</v>
      </c>
      <c r="BF207" s="139">
        <f t="shared" si="5"/>
        <v>0</v>
      </c>
      <c r="BG207" s="139">
        <f t="shared" si="6"/>
        <v>0</v>
      </c>
      <c r="BH207" s="139">
        <f t="shared" si="7"/>
        <v>0</v>
      </c>
      <c r="BI207" s="139">
        <f t="shared" si="8"/>
        <v>0</v>
      </c>
      <c r="BJ207" s="17" t="s">
        <v>79</v>
      </c>
      <c r="BK207" s="139">
        <f t="shared" si="9"/>
        <v>0</v>
      </c>
      <c r="BL207" s="17" t="s">
        <v>121</v>
      </c>
      <c r="BM207" s="138" t="s">
        <v>333</v>
      </c>
    </row>
    <row r="208" spans="2:65" s="1" customFormat="1" ht="16.5" customHeight="1">
      <c r="B208" s="32"/>
      <c r="C208" s="127" t="s">
        <v>259</v>
      </c>
      <c r="D208" s="127" t="s">
        <v>116</v>
      </c>
      <c r="E208" s="128" t="s">
        <v>334</v>
      </c>
      <c r="F208" s="129" t="s">
        <v>335</v>
      </c>
      <c r="G208" s="130" t="s">
        <v>222</v>
      </c>
      <c r="H208" s="131">
        <v>1</v>
      </c>
      <c r="I208" s="132"/>
      <c r="J208" s="133">
        <f t="shared" si="0"/>
        <v>0</v>
      </c>
      <c r="K208" s="129" t="s">
        <v>19</v>
      </c>
      <c r="L208" s="32"/>
      <c r="M208" s="134" t="s">
        <v>19</v>
      </c>
      <c r="N208" s="135" t="s">
        <v>42</v>
      </c>
      <c r="P208" s="136">
        <f t="shared" si="1"/>
        <v>0</v>
      </c>
      <c r="Q208" s="136">
        <v>0</v>
      </c>
      <c r="R208" s="136">
        <f t="shared" si="2"/>
        <v>0</v>
      </c>
      <c r="S208" s="136">
        <v>0</v>
      </c>
      <c r="T208" s="137">
        <f t="shared" si="3"/>
        <v>0</v>
      </c>
      <c r="AR208" s="138" t="s">
        <v>121</v>
      </c>
      <c r="AT208" s="138" t="s">
        <v>116</v>
      </c>
      <c r="AU208" s="138" t="s">
        <v>81</v>
      </c>
      <c r="AY208" s="17" t="s">
        <v>114</v>
      </c>
      <c r="BE208" s="139">
        <f t="shared" si="4"/>
        <v>0</v>
      </c>
      <c r="BF208" s="139">
        <f t="shared" si="5"/>
        <v>0</v>
      </c>
      <c r="BG208" s="139">
        <f t="shared" si="6"/>
        <v>0</v>
      </c>
      <c r="BH208" s="139">
        <f t="shared" si="7"/>
        <v>0</v>
      </c>
      <c r="BI208" s="139">
        <f t="shared" si="8"/>
        <v>0</v>
      </c>
      <c r="BJ208" s="17" t="s">
        <v>79</v>
      </c>
      <c r="BK208" s="139">
        <f t="shared" si="9"/>
        <v>0</v>
      </c>
      <c r="BL208" s="17" t="s">
        <v>121</v>
      </c>
      <c r="BM208" s="138" t="s">
        <v>336</v>
      </c>
    </row>
    <row r="209" spans="2:65" s="1" customFormat="1" ht="16.5" customHeight="1">
      <c r="B209" s="32"/>
      <c r="C209" s="127" t="s">
        <v>337</v>
      </c>
      <c r="D209" s="127" t="s">
        <v>116</v>
      </c>
      <c r="E209" s="128" t="s">
        <v>338</v>
      </c>
      <c r="F209" s="129" t="s">
        <v>299</v>
      </c>
      <c r="G209" s="130" t="s">
        <v>222</v>
      </c>
      <c r="H209" s="131">
        <v>6</v>
      </c>
      <c r="I209" s="132"/>
      <c r="J209" s="133">
        <f t="shared" si="0"/>
        <v>0</v>
      </c>
      <c r="K209" s="129" t="s">
        <v>19</v>
      </c>
      <c r="L209" s="32"/>
      <c r="M209" s="134" t="s">
        <v>19</v>
      </c>
      <c r="N209" s="135" t="s">
        <v>42</v>
      </c>
      <c r="P209" s="136">
        <f t="shared" si="1"/>
        <v>0</v>
      </c>
      <c r="Q209" s="136">
        <v>0</v>
      </c>
      <c r="R209" s="136">
        <f t="shared" si="2"/>
        <v>0</v>
      </c>
      <c r="S209" s="136">
        <v>0</v>
      </c>
      <c r="T209" s="137">
        <f t="shared" si="3"/>
        <v>0</v>
      </c>
      <c r="AR209" s="138" t="s">
        <v>121</v>
      </c>
      <c r="AT209" s="138" t="s">
        <v>116</v>
      </c>
      <c r="AU209" s="138" t="s">
        <v>81</v>
      </c>
      <c r="AY209" s="17" t="s">
        <v>114</v>
      </c>
      <c r="BE209" s="139">
        <f t="shared" si="4"/>
        <v>0</v>
      </c>
      <c r="BF209" s="139">
        <f t="shared" si="5"/>
        <v>0</v>
      </c>
      <c r="BG209" s="139">
        <f t="shared" si="6"/>
        <v>0</v>
      </c>
      <c r="BH209" s="139">
        <f t="shared" si="7"/>
        <v>0</v>
      </c>
      <c r="BI209" s="139">
        <f t="shared" si="8"/>
        <v>0</v>
      </c>
      <c r="BJ209" s="17" t="s">
        <v>79</v>
      </c>
      <c r="BK209" s="139">
        <f t="shared" si="9"/>
        <v>0</v>
      </c>
      <c r="BL209" s="17" t="s">
        <v>121</v>
      </c>
      <c r="BM209" s="138" t="s">
        <v>339</v>
      </c>
    </row>
    <row r="210" spans="2:65" s="11" customFormat="1" ht="22.8" customHeight="1">
      <c r="B210" s="115"/>
      <c r="D210" s="116" t="s">
        <v>70</v>
      </c>
      <c r="E210" s="125" t="s">
        <v>340</v>
      </c>
      <c r="F210" s="125" t="s">
        <v>341</v>
      </c>
      <c r="I210" s="118"/>
      <c r="J210" s="126">
        <f>BK210</f>
        <v>0</v>
      </c>
      <c r="L210" s="115"/>
      <c r="M210" s="120"/>
      <c r="P210" s="121">
        <f>SUM(P211:P212)</f>
        <v>0</v>
      </c>
      <c r="R210" s="121">
        <f>SUM(R211:R212)</f>
        <v>0</v>
      </c>
      <c r="T210" s="122">
        <f>SUM(T211:T212)</f>
        <v>0</v>
      </c>
      <c r="AR210" s="116" t="s">
        <v>79</v>
      </c>
      <c r="AT210" s="123" t="s">
        <v>70</v>
      </c>
      <c r="AU210" s="123" t="s">
        <v>79</v>
      </c>
      <c r="AY210" s="116" t="s">
        <v>114</v>
      </c>
      <c r="BK210" s="124">
        <f>SUM(BK211:BK212)</f>
        <v>0</v>
      </c>
    </row>
    <row r="211" spans="2:65" s="1" customFormat="1" ht="24.15" customHeight="1">
      <c r="B211" s="32"/>
      <c r="C211" s="127" t="s">
        <v>261</v>
      </c>
      <c r="D211" s="127" t="s">
        <v>116</v>
      </c>
      <c r="E211" s="128" t="s">
        <v>342</v>
      </c>
      <c r="F211" s="129" t="s">
        <v>343</v>
      </c>
      <c r="G211" s="130" t="s">
        <v>150</v>
      </c>
      <c r="H211" s="131">
        <v>27.24</v>
      </c>
      <c r="I211" s="132"/>
      <c r="J211" s="133">
        <f>ROUND(I211*H211,2)</f>
        <v>0</v>
      </c>
      <c r="K211" s="129" t="s">
        <v>120</v>
      </c>
      <c r="L211" s="32"/>
      <c r="M211" s="134" t="s">
        <v>19</v>
      </c>
      <c r="N211" s="135" t="s">
        <v>42</v>
      </c>
      <c r="P211" s="136">
        <f>O211*H211</f>
        <v>0</v>
      </c>
      <c r="Q211" s="136">
        <v>0</v>
      </c>
      <c r="R211" s="136">
        <f>Q211*H211</f>
        <v>0</v>
      </c>
      <c r="S211" s="136">
        <v>0</v>
      </c>
      <c r="T211" s="137">
        <f>S211*H211</f>
        <v>0</v>
      </c>
      <c r="AR211" s="138" t="s">
        <v>121</v>
      </c>
      <c r="AT211" s="138" t="s">
        <v>116</v>
      </c>
      <c r="AU211" s="138" t="s">
        <v>81</v>
      </c>
      <c r="AY211" s="17" t="s">
        <v>114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7" t="s">
        <v>79</v>
      </c>
      <c r="BK211" s="139">
        <f>ROUND(I211*H211,2)</f>
        <v>0</v>
      </c>
      <c r="BL211" s="17" t="s">
        <v>121</v>
      </c>
      <c r="BM211" s="138" t="s">
        <v>344</v>
      </c>
    </row>
    <row r="212" spans="2:65" s="1" customFormat="1" ht="10.199999999999999">
      <c r="B212" s="32"/>
      <c r="D212" s="140" t="s">
        <v>122</v>
      </c>
      <c r="F212" s="141" t="s">
        <v>345</v>
      </c>
      <c r="I212" s="142"/>
      <c r="L212" s="32"/>
      <c r="M212" s="165"/>
      <c r="N212" s="166"/>
      <c r="O212" s="166"/>
      <c r="P212" s="166"/>
      <c r="Q212" s="166"/>
      <c r="R212" s="166"/>
      <c r="S212" s="166"/>
      <c r="T212" s="167"/>
      <c r="AT212" s="17" t="s">
        <v>122</v>
      </c>
      <c r="AU212" s="17" t="s">
        <v>81</v>
      </c>
    </row>
    <row r="213" spans="2:65" s="1" customFormat="1" ht="6.9" customHeight="1">
      <c r="B213" s="41"/>
      <c r="C213" s="42"/>
      <c r="D213" s="42"/>
      <c r="E213" s="42"/>
      <c r="F213" s="42"/>
      <c r="G213" s="42"/>
      <c r="H213" s="42"/>
      <c r="I213" s="42"/>
      <c r="J213" s="42"/>
      <c r="K213" s="42"/>
      <c r="L213" s="32"/>
    </row>
  </sheetData>
  <sheetProtection algorithmName="SHA-512" hashValue="ba+ddcUn9cDXXN2+RRddJW3isKSHhTG8do5exO0TLh2HM47VMNiZdck+Eqq+rhdu5MwucV59/SILxYMD0hGGlw==" saltValue="4dv/82cBOGlLeKTeWNyNKkSOYKHsNzmRYquUDm1dHFsdYjJ7f9G32z59fzOdrcLwEg75iHFj2xJNJutGlkq6Aw==" spinCount="100000" sheet="1" objects="1" scenarios="1" formatColumns="0" formatRows="0" autoFilter="0"/>
  <autoFilter ref="C84:K212" xr:uid="{00000000-0009-0000-0000-000001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100-000000000000}"/>
    <hyperlink ref="F94" r:id="rId2" xr:uid="{00000000-0004-0000-0100-000001000000}"/>
    <hyperlink ref="F99" r:id="rId3" xr:uid="{00000000-0004-0000-0100-000002000000}"/>
    <hyperlink ref="F103" r:id="rId4" xr:uid="{00000000-0004-0000-0100-000003000000}"/>
    <hyperlink ref="F107" r:id="rId5" xr:uid="{00000000-0004-0000-0100-000004000000}"/>
    <hyperlink ref="F111" r:id="rId6" xr:uid="{00000000-0004-0000-0100-000005000000}"/>
    <hyperlink ref="F115" r:id="rId7" xr:uid="{00000000-0004-0000-0100-000006000000}"/>
    <hyperlink ref="F117" r:id="rId8" xr:uid="{00000000-0004-0000-0100-000007000000}"/>
    <hyperlink ref="F122" r:id="rId9" xr:uid="{00000000-0004-0000-0100-000008000000}"/>
    <hyperlink ref="F127" r:id="rId10" xr:uid="{00000000-0004-0000-0100-000009000000}"/>
    <hyperlink ref="F131" r:id="rId11" xr:uid="{00000000-0004-0000-0100-00000A000000}"/>
    <hyperlink ref="F138" r:id="rId12" xr:uid="{00000000-0004-0000-0100-00000B000000}"/>
    <hyperlink ref="F145" r:id="rId13" xr:uid="{00000000-0004-0000-0100-00000C000000}"/>
    <hyperlink ref="F150" r:id="rId14" xr:uid="{00000000-0004-0000-0100-00000D000000}"/>
    <hyperlink ref="F161" r:id="rId15" xr:uid="{00000000-0004-0000-0100-00000E000000}"/>
    <hyperlink ref="F167" r:id="rId16" xr:uid="{00000000-0004-0000-0100-00000F000000}"/>
    <hyperlink ref="F171" r:id="rId17" xr:uid="{00000000-0004-0000-0100-000010000000}"/>
    <hyperlink ref="F212" r:id="rId18" xr:uid="{00000000-0004-0000-0100-00001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94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7" t="s">
        <v>84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" customHeight="1">
      <c r="B4" s="20"/>
      <c r="D4" s="21" t="s">
        <v>85</v>
      </c>
      <c r="L4" s="20"/>
      <c r="M4" s="85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90" t="str">
        <f>'Rekapitulace stavby'!K6</f>
        <v>Dům s pečovatelskou službou v Praze Řepích</v>
      </c>
      <c r="F7" s="291"/>
      <c r="G7" s="291"/>
      <c r="H7" s="291"/>
      <c r="L7" s="20"/>
    </row>
    <row r="8" spans="2:46" s="1" customFormat="1" ht="12" customHeight="1">
      <c r="B8" s="32"/>
      <c r="D8" s="27" t="s">
        <v>86</v>
      </c>
      <c r="L8" s="32"/>
    </row>
    <row r="9" spans="2:46" s="1" customFormat="1" ht="16.5" customHeight="1">
      <c r="B9" s="32"/>
      <c r="E9" s="272" t="s">
        <v>346</v>
      </c>
      <c r="F9" s="292"/>
      <c r="G9" s="292"/>
      <c r="H9" s="292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88</v>
      </c>
      <c r="I12" s="27" t="s">
        <v>23</v>
      </c>
      <c r="J12" s="49" t="str">
        <f>'Rekapitulace stavby'!AN8</f>
        <v>9. 2. 2026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>Městská část Praha 17, Žalanského 291/12b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93" t="str">
        <f>'Rekapitulace stavby'!E14</f>
        <v>Vyplň údaj</v>
      </c>
      <c r="F18" s="256"/>
      <c r="G18" s="256"/>
      <c r="H18" s="256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>MRaS architekti, s.r.o., Ocelářská 311/10, Praha 9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>MRaS architekti, s.r.o., Ocelářská 311/10, Praha 9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6"/>
      <c r="E27" s="261" t="s">
        <v>19</v>
      </c>
      <c r="F27" s="261"/>
      <c r="G27" s="261"/>
      <c r="H27" s="261"/>
      <c r="L27" s="86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37</v>
      </c>
      <c r="J30" s="63">
        <f>ROUND(J83,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2" t="s">
        <v>41</v>
      </c>
      <c r="E33" s="27" t="s">
        <v>42</v>
      </c>
      <c r="F33" s="88">
        <f>ROUND((SUM(BE83:BE93)),  2)</f>
        <v>0</v>
      </c>
      <c r="I33" s="89">
        <v>0.21</v>
      </c>
      <c r="J33" s="88">
        <f>ROUND(((SUM(BE83:BE93))*I33),  2)</f>
        <v>0</v>
      </c>
      <c r="L33" s="32"/>
    </row>
    <row r="34" spans="2:12" s="1" customFormat="1" ht="14.4" customHeight="1">
      <c r="B34" s="32"/>
      <c r="E34" s="27" t="s">
        <v>43</v>
      </c>
      <c r="F34" s="88">
        <f>ROUND((SUM(BF83:BF93)),  2)</f>
        <v>0</v>
      </c>
      <c r="I34" s="89">
        <v>0.12</v>
      </c>
      <c r="J34" s="88">
        <f>ROUND(((SUM(BF83:BF93))*I34),  2)</f>
        <v>0</v>
      </c>
      <c r="L34" s="32"/>
    </row>
    <row r="35" spans="2:12" s="1" customFormat="1" ht="14.4" hidden="1" customHeight="1">
      <c r="B35" s="32"/>
      <c r="E35" s="27" t="s">
        <v>44</v>
      </c>
      <c r="F35" s="88">
        <f>ROUND((SUM(BG83:BG93)),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88">
        <f>ROUND((SUM(BH83:BH93)),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88">
        <f>ROUND((SUM(BI83:BI93)),  2)</f>
        <v>0</v>
      </c>
      <c r="I37" s="89">
        <v>0</v>
      </c>
      <c r="J37" s="88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89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90" t="str">
        <f>E7</f>
        <v>Dům s pečovatelskou službou v Praze Řepích</v>
      </c>
      <c r="F48" s="291"/>
      <c r="G48" s="291"/>
      <c r="H48" s="291"/>
      <c r="L48" s="32"/>
    </row>
    <row r="49" spans="2:47" s="1" customFormat="1" ht="12" customHeight="1">
      <c r="B49" s="32"/>
      <c r="C49" s="27" t="s">
        <v>86</v>
      </c>
      <c r="L49" s="32"/>
    </row>
    <row r="50" spans="2:47" s="1" customFormat="1" ht="16.5" customHeight="1">
      <c r="B50" s="32"/>
      <c r="E50" s="272" t="str">
        <f>E9</f>
        <v>VRN - Vedlejší rozpočtové...</v>
      </c>
      <c r="F50" s="292"/>
      <c r="G50" s="292"/>
      <c r="H50" s="292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9. 2. 2026</v>
      </c>
      <c r="L52" s="32"/>
    </row>
    <row r="53" spans="2:47" s="1" customFormat="1" ht="6.9" customHeight="1">
      <c r="B53" s="32"/>
      <c r="L53" s="32"/>
    </row>
    <row r="54" spans="2:47" s="1" customFormat="1" ht="40.049999999999997" customHeight="1">
      <c r="B54" s="32"/>
      <c r="C54" s="27" t="s">
        <v>25</v>
      </c>
      <c r="F54" s="25" t="str">
        <f>E15</f>
        <v>Městská část Praha 17, Žalanského 291/12b</v>
      </c>
      <c r="I54" s="27" t="s">
        <v>31</v>
      </c>
      <c r="J54" s="30" t="str">
        <f>E21</f>
        <v>MRaS architekti, s.r.o., Ocelářská 311/10, Praha 9</v>
      </c>
      <c r="L54" s="32"/>
    </row>
    <row r="55" spans="2:47" s="1" customFormat="1" ht="40.049999999999997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MRaS architekti, s.r.o., Ocelářská 311/10, Praha 9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90</v>
      </c>
      <c r="D57" s="90"/>
      <c r="E57" s="90"/>
      <c r="F57" s="90"/>
      <c r="G57" s="90"/>
      <c r="H57" s="90"/>
      <c r="I57" s="90"/>
      <c r="J57" s="97" t="s">
        <v>91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98" t="s">
        <v>69</v>
      </c>
      <c r="J59" s="63">
        <f>J83</f>
        <v>0</v>
      </c>
      <c r="L59" s="32"/>
      <c r="AU59" s="17" t="s">
        <v>92</v>
      </c>
    </row>
    <row r="60" spans="2:47" s="8" customFormat="1" ht="24.9" customHeight="1">
      <c r="B60" s="99"/>
      <c r="D60" s="100" t="s">
        <v>347</v>
      </c>
      <c r="E60" s="101"/>
      <c r="F60" s="101"/>
      <c r="G60" s="101"/>
      <c r="H60" s="101"/>
      <c r="I60" s="101"/>
      <c r="J60" s="102">
        <f>J84</f>
        <v>0</v>
      </c>
      <c r="L60" s="99"/>
    </row>
    <row r="61" spans="2:47" s="9" customFormat="1" ht="19.95" customHeight="1">
      <c r="B61" s="103"/>
      <c r="D61" s="104" t="s">
        <v>348</v>
      </c>
      <c r="E61" s="105"/>
      <c r="F61" s="105"/>
      <c r="G61" s="105"/>
      <c r="H61" s="105"/>
      <c r="I61" s="105"/>
      <c r="J61" s="106">
        <f>J85</f>
        <v>0</v>
      </c>
      <c r="L61" s="103"/>
    </row>
    <row r="62" spans="2:47" s="9" customFormat="1" ht="19.95" customHeight="1">
      <c r="B62" s="103"/>
      <c r="D62" s="104" t="s">
        <v>349</v>
      </c>
      <c r="E62" s="105"/>
      <c r="F62" s="105"/>
      <c r="G62" s="105"/>
      <c r="H62" s="105"/>
      <c r="I62" s="105"/>
      <c r="J62" s="106">
        <f>J88</f>
        <v>0</v>
      </c>
      <c r="L62" s="103"/>
    </row>
    <row r="63" spans="2:47" s="9" customFormat="1" ht="19.95" customHeight="1">
      <c r="B63" s="103"/>
      <c r="D63" s="104" t="s">
        <v>350</v>
      </c>
      <c r="E63" s="105"/>
      <c r="F63" s="105"/>
      <c r="G63" s="105"/>
      <c r="H63" s="105"/>
      <c r="I63" s="105"/>
      <c r="J63" s="106">
        <f>J91</f>
        <v>0</v>
      </c>
      <c r="L63" s="103"/>
    </row>
    <row r="64" spans="2:47" s="1" customFormat="1" ht="21.75" customHeight="1">
      <c r="B64" s="32"/>
      <c r="L64" s="32"/>
    </row>
    <row r="65" spans="2:12" s="1" customFormat="1" ht="6.9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32"/>
    </row>
    <row r="69" spans="2:12" s="1" customFormat="1" ht="6.9" customHeight="1"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32"/>
    </row>
    <row r="70" spans="2:12" s="1" customFormat="1" ht="24.9" customHeight="1">
      <c r="B70" s="32"/>
      <c r="C70" s="21" t="s">
        <v>99</v>
      </c>
      <c r="L70" s="32"/>
    </row>
    <row r="71" spans="2:12" s="1" customFormat="1" ht="6.9" customHeight="1">
      <c r="B71" s="32"/>
      <c r="L71" s="32"/>
    </row>
    <row r="72" spans="2:12" s="1" customFormat="1" ht="12" customHeight="1">
      <c r="B72" s="32"/>
      <c r="C72" s="27" t="s">
        <v>16</v>
      </c>
      <c r="L72" s="32"/>
    </row>
    <row r="73" spans="2:12" s="1" customFormat="1" ht="16.5" customHeight="1">
      <c r="B73" s="32"/>
      <c r="E73" s="290" t="str">
        <f>E7</f>
        <v>Dům s pečovatelskou službou v Praze Řepích</v>
      </c>
      <c r="F73" s="291"/>
      <c r="G73" s="291"/>
      <c r="H73" s="291"/>
      <c r="L73" s="32"/>
    </row>
    <row r="74" spans="2:12" s="1" customFormat="1" ht="12" customHeight="1">
      <c r="B74" s="32"/>
      <c r="C74" s="27" t="s">
        <v>86</v>
      </c>
      <c r="L74" s="32"/>
    </row>
    <row r="75" spans="2:12" s="1" customFormat="1" ht="16.5" customHeight="1">
      <c r="B75" s="32"/>
      <c r="E75" s="272" t="str">
        <f>E9</f>
        <v>VRN - Vedlejší rozpočtové...</v>
      </c>
      <c r="F75" s="292"/>
      <c r="G75" s="292"/>
      <c r="H75" s="292"/>
      <c r="L75" s="32"/>
    </row>
    <row r="76" spans="2:12" s="1" customFormat="1" ht="6.9" customHeight="1">
      <c r="B76" s="32"/>
      <c r="L76" s="32"/>
    </row>
    <row r="77" spans="2:12" s="1" customFormat="1" ht="12" customHeight="1">
      <c r="B77" s="32"/>
      <c r="C77" s="27" t="s">
        <v>21</v>
      </c>
      <c r="F77" s="25" t="str">
        <f>F12</f>
        <v xml:space="preserve"> </v>
      </c>
      <c r="I77" s="27" t="s">
        <v>23</v>
      </c>
      <c r="J77" s="49" t="str">
        <f>IF(J12="","",J12)</f>
        <v>9. 2. 2026</v>
      </c>
      <c r="L77" s="32"/>
    </row>
    <row r="78" spans="2:12" s="1" customFormat="1" ht="6.9" customHeight="1">
      <c r="B78" s="32"/>
      <c r="L78" s="32"/>
    </row>
    <row r="79" spans="2:12" s="1" customFormat="1" ht="40.049999999999997" customHeight="1">
      <c r="B79" s="32"/>
      <c r="C79" s="27" t="s">
        <v>25</v>
      </c>
      <c r="F79" s="25" t="str">
        <f>E15</f>
        <v>Městská část Praha 17, Žalanského 291/12b</v>
      </c>
      <c r="I79" s="27" t="s">
        <v>31</v>
      </c>
      <c r="J79" s="30" t="str">
        <f>E21</f>
        <v>MRaS architekti, s.r.o., Ocelářská 311/10, Praha 9</v>
      </c>
      <c r="L79" s="32"/>
    </row>
    <row r="80" spans="2:12" s="1" customFormat="1" ht="40.049999999999997" customHeight="1">
      <c r="B80" s="32"/>
      <c r="C80" s="27" t="s">
        <v>29</v>
      </c>
      <c r="F80" s="25" t="str">
        <f>IF(E18="","",E18)</f>
        <v>Vyplň údaj</v>
      </c>
      <c r="I80" s="27" t="s">
        <v>34</v>
      </c>
      <c r="J80" s="30" t="str">
        <f>E24</f>
        <v>MRaS architekti, s.r.o., Ocelářská 311/10, Praha 9</v>
      </c>
      <c r="L80" s="32"/>
    </row>
    <row r="81" spans="2:65" s="1" customFormat="1" ht="10.35" customHeight="1">
      <c r="B81" s="32"/>
      <c r="L81" s="32"/>
    </row>
    <row r="82" spans="2:65" s="10" customFormat="1" ht="29.25" customHeight="1">
      <c r="B82" s="107"/>
      <c r="C82" s="108" t="s">
        <v>100</v>
      </c>
      <c r="D82" s="109" t="s">
        <v>56</v>
      </c>
      <c r="E82" s="109" t="s">
        <v>52</v>
      </c>
      <c r="F82" s="109" t="s">
        <v>53</v>
      </c>
      <c r="G82" s="109" t="s">
        <v>101</v>
      </c>
      <c r="H82" s="109" t="s">
        <v>102</v>
      </c>
      <c r="I82" s="109" t="s">
        <v>103</v>
      </c>
      <c r="J82" s="109" t="s">
        <v>91</v>
      </c>
      <c r="K82" s="110" t="s">
        <v>104</v>
      </c>
      <c r="L82" s="107"/>
      <c r="M82" s="56" t="s">
        <v>19</v>
      </c>
      <c r="N82" s="57" t="s">
        <v>41</v>
      </c>
      <c r="O82" s="57" t="s">
        <v>105</v>
      </c>
      <c r="P82" s="57" t="s">
        <v>106</v>
      </c>
      <c r="Q82" s="57" t="s">
        <v>107</v>
      </c>
      <c r="R82" s="57" t="s">
        <v>108</v>
      </c>
      <c r="S82" s="57" t="s">
        <v>109</v>
      </c>
      <c r="T82" s="58" t="s">
        <v>110</v>
      </c>
    </row>
    <row r="83" spans="2:65" s="1" customFormat="1" ht="22.8" customHeight="1">
      <c r="B83" s="32"/>
      <c r="C83" s="61" t="s">
        <v>111</v>
      </c>
      <c r="J83" s="111">
        <f>BK83</f>
        <v>0</v>
      </c>
      <c r="L83" s="32"/>
      <c r="M83" s="59"/>
      <c r="N83" s="50"/>
      <c r="O83" s="50"/>
      <c r="P83" s="112">
        <f>P84</f>
        <v>0</v>
      </c>
      <c r="Q83" s="50"/>
      <c r="R83" s="112">
        <f>R84</f>
        <v>0</v>
      </c>
      <c r="S83" s="50"/>
      <c r="T83" s="113">
        <f>T84</f>
        <v>0</v>
      </c>
      <c r="AT83" s="17" t="s">
        <v>70</v>
      </c>
      <c r="AU83" s="17" t="s">
        <v>92</v>
      </c>
      <c r="BK83" s="114">
        <f>BK84</f>
        <v>0</v>
      </c>
    </row>
    <row r="84" spans="2:65" s="11" customFormat="1" ht="25.95" customHeight="1">
      <c r="B84" s="115"/>
      <c r="D84" s="116" t="s">
        <v>70</v>
      </c>
      <c r="E84" s="117" t="s">
        <v>82</v>
      </c>
      <c r="F84" s="117" t="s">
        <v>351</v>
      </c>
      <c r="I84" s="118"/>
      <c r="J84" s="119">
        <f>BK84</f>
        <v>0</v>
      </c>
      <c r="L84" s="115"/>
      <c r="M84" s="120"/>
      <c r="P84" s="121">
        <f>P85+P88+P91</f>
        <v>0</v>
      </c>
      <c r="R84" s="121">
        <f>R85+R88+R91</f>
        <v>0</v>
      </c>
      <c r="T84" s="122">
        <f>T85+T88+T91</f>
        <v>0</v>
      </c>
      <c r="AR84" s="116" t="s">
        <v>142</v>
      </c>
      <c r="AT84" s="123" t="s">
        <v>70</v>
      </c>
      <c r="AU84" s="123" t="s">
        <v>71</v>
      </c>
      <c r="AY84" s="116" t="s">
        <v>114</v>
      </c>
      <c r="BK84" s="124">
        <f>BK85+BK88+BK91</f>
        <v>0</v>
      </c>
    </row>
    <row r="85" spans="2:65" s="11" customFormat="1" ht="22.8" customHeight="1">
      <c r="B85" s="115"/>
      <c r="D85" s="116" t="s">
        <v>70</v>
      </c>
      <c r="E85" s="125" t="s">
        <v>352</v>
      </c>
      <c r="F85" s="125" t="s">
        <v>353</v>
      </c>
      <c r="I85" s="118"/>
      <c r="J85" s="126">
        <f>BK85</f>
        <v>0</v>
      </c>
      <c r="L85" s="115"/>
      <c r="M85" s="120"/>
      <c r="P85" s="121">
        <f>SUM(P86:P87)</f>
        <v>0</v>
      </c>
      <c r="R85" s="121">
        <f>SUM(R86:R87)</f>
        <v>0</v>
      </c>
      <c r="T85" s="122">
        <f>SUM(T86:T87)</f>
        <v>0</v>
      </c>
      <c r="AR85" s="116" t="s">
        <v>142</v>
      </c>
      <c r="AT85" s="123" t="s">
        <v>70</v>
      </c>
      <c r="AU85" s="123" t="s">
        <v>79</v>
      </c>
      <c r="AY85" s="116" t="s">
        <v>114</v>
      </c>
      <c r="BK85" s="124">
        <f>SUM(BK86:BK87)</f>
        <v>0</v>
      </c>
    </row>
    <row r="86" spans="2:65" s="1" customFormat="1" ht="16.5" customHeight="1">
      <c r="B86" s="32"/>
      <c r="C86" s="127" t="s">
        <v>79</v>
      </c>
      <c r="D86" s="127" t="s">
        <v>116</v>
      </c>
      <c r="E86" s="128" t="s">
        <v>354</v>
      </c>
      <c r="F86" s="129" t="s">
        <v>353</v>
      </c>
      <c r="G86" s="130" t="s">
        <v>355</v>
      </c>
      <c r="H86" s="131">
        <v>1</v>
      </c>
      <c r="I86" s="132"/>
      <c r="J86" s="133">
        <f>ROUND(I86*H86,2)</f>
        <v>0</v>
      </c>
      <c r="K86" s="129" t="s">
        <v>120</v>
      </c>
      <c r="L86" s="32"/>
      <c r="M86" s="134" t="s">
        <v>19</v>
      </c>
      <c r="N86" s="135" t="s">
        <v>42</v>
      </c>
      <c r="P86" s="136">
        <f>O86*H86</f>
        <v>0</v>
      </c>
      <c r="Q86" s="136">
        <v>0</v>
      </c>
      <c r="R86" s="136">
        <f>Q86*H86</f>
        <v>0</v>
      </c>
      <c r="S86" s="136">
        <v>0</v>
      </c>
      <c r="T86" s="137">
        <f>S86*H86</f>
        <v>0</v>
      </c>
      <c r="AR86" s="138" t="s">
        <v>121</v>
      </c>
      <c r="AT86" s="138" t="s">
        <v>116</v>
      </c>
      <c r="AU86" s="138" t="s">
        <v>81</v>
      </c>
      <c r="AY86" s="17" t="s">
        <v>114</v>
      </c>
      <c r="BE86" s="139">
        <f>IF(N86="základní",J86,0)</f>
        <v>0</v>
      </c>
      <c r="BF86" s="139">
        <f>IF(N86="snížená",J86,0)</f>
        <v>0</v>
      </c>
      <c r="BG86" s="139">
        <f>IF(N86="zákl. přenesená",J86,0)</f>
        <v>0</v>
      </c>
      <c r="BH86" s="139">
        <f>IF(N86="sníž. přenesená",J86,0)</f>
        <v>0</v>
      </c>
      <c r="BI86" s="139">
        <f>IF(N86="nulová",J86,0)</f>
        <v>0</v>
      </c>
      <c r="BJ86" s="17" t="s">
        <v>79</v>
      </c>
      <c r="BK86" s="139">
        <f>ROUND(I86*H86,2)</f>
        <v>0</v>
      </c>
      <c r="BL86" s="17" t="s">
        <v>121</v>
      </c>
      <c r="BM86" s="138" t="s">
        <v>81</v>
      </c>
    </row>
    <row r="87" spans="2:65" s="1" customFormat="1" ht="10.199999999999999">
      <c r="B87" s="32"/>
      <c r="D87" s="140" t="s">
        <v>122</v>
      </c>
      <c r="F87" s="141" t="s">
        <v>356</v>
      </c>
      <c r="I87" s="142"/>
      <c r="L87" s="32"/>
      <c r="M87" s="143"/>
      <c r="T87" s="53"/>
      <c r="AT87" s="17" t="s">
        <v>122</v>
      </c>
      <c r="AU87" s="17" t="s">
        <v>81</v>
      </c>
    </row>
    <row r="88" spans="2:65" s="11" customFormat="1" ht="22.8" customHeight="1">
      <c r="B88" s="115"/>
      <c r="D88" s="116" t="s">
        <v>70</v>
      </c>
      <c r="E88" s="125" t="s">
        <v>357</v>
      </c>
      <c r="F88" s="125" t="s">
        <v>358</v>
      </c>
      <c r="I88" s="118"/>
      <c r="J88" s="126">
        <f>BK88</f>
        <v>0</v>
      </c>
      <c r="L88" s="115"/>
      <c r="M88" s="120"/>
      <c r="P88" s="121">
        <f>SUM(P89:P90)</f>
        <v>0</v>
      </c>
      <c r="R88" s="121">
        <f>SUM(R89:R90)</f>
        <v>0</v>
      </c>
      <c r="T88" s="122">
        <f>SUM(T89:T90)</f>
        <v>0</v>
      </c>
      <c r="AR88" s="116" t="s">
        <v>142</v>
      </c>
      <c r="AT88" s="123" t="s">
        <v>70</v>
      </c>
      <c r="AU88" s="123" t="s">
        <v>79</v>
      </c>
      <c r="AY88" s="116" t="s">
        <v>114</v>
      </c>
      <c r="BK88" s="124">
        <f>SUM(BK89:BK90)</f>
        <v>0</v>
      </c>
    </row>
    <row r="89" spans="2:65" s="1" customFormat="1" ht="16.5" customHeight="1">
      <c r="B89" s="32"/>
      <c r="C89" s="127" t="s">
        <v>81</v>
      </c>
      <c r="D89" s="127" t="s">
        <v>116</v>
      </c>
      <c r="E89" s="128" t="s">
        <v>359</v>
      </c>
      <c r="F89" s="129" t="s">
        <v>360</v>
      </c>
      <c r="G89" s="130" t="s">
        <v>355</v>
      </c>
      <c r="H89" s="131">
        <v>1</v>
      </c>
      <c r="I89" s="132"/>
      <c r="J89" s="133">
        <f>ROUND(I89*H89,2)</f>
        <v>0</v>
      </c>
      <c r="K89" s="129" t="s">
        <v>120</v>
      </c>
      <c r="L89" s="32"/>
      <c r="M89" s="134" t="s">
        <v>19</v>
      </c>
      <c r="N89" s="135" t="s">
        <v>42</v>
      </c>
      <c r="P89" s="136">
        <f>O89*H89</f>
        <v>0</v>
      </c>
      <c r="Q89" s="136">
        <v>0</v>
      </c>
      <c r="R89" s="136">
        <f>Q89*H89</f>
        <v>0</v>
      </c>
      <c r="S89" s="136">
        <v>0</v>
      </c>
      <c r="T89" s="137">
        <f>S89*H89</f>
        <v>0</v>
      </c>
      <c r="AR89" s="138" t="s">
        <v>121</v>
      </c>
      <c r="AT89" s="138" t="s">
        <v>116</v>
      </c>
      <c r="AU89" s="138" t="s">
        <v>81</v>
      </c>
      <c r="AY89" s="17" t="s">
        <v>114</v>
      </c>
      <c r="BE89" s="139">
        <f>IF(N89="základní",J89,0)</f>
        <v>0</v>
      </c>
      <c r="BF89" s="139">
        <f>IF(N89="snížená",J89,0)</f>
        <v>0</v>
      </c>
      <c r="BG89" s="139">
        <f>IF(N89="zákl. přenesená",J89,0)</f>
        <v>0</v>
      </c>
      <c r="BH89" s="139">
        <f>IF(N89="sníž. přenesená",J89,0)</f>
        <v>0</v>
      </c>
      <c r="BI89" s="139">
        <f>IF(N89="nulová",J89,0)</f>
        <v>0</v>
      </c>
      <c r="BJ89" s="17" t="s">
        <v>79</v>
      </c>
      <c r="BK89" s="139">
        <f>ROUND(I89*H89,2)</f>
        <v>0</v>
      </c>
      <c r="BL89" s="17" t="s">
        <v>121</v>
      </c>
      <c r="BM89" s="138" t="s">
        <v>121</v>
      </c>
    </row>
    <row r="90" spans="2:65" s="1" customFormat="1" ht="10.199999999999999">
      <c r="B90" s="32"/>
      <c r="D90" s="140" t="s">
        <v>122</v>
      </c>
      <c r="F90" s="141" t="s">
        <v>361</v>
      </c>
      <c r="I90" s="142"/>
      <c r="L90" s="32"/>
      <c r="M90" s="143"/>
      <c r="T90" s="53"/>
      <c r="AT90" s="17" t="s">
        <v>122</v>
      </c>
      <c r="AU90" s="17" t="s">
        <v>81</v>
      </c>
    </row>
    <row r="91" spans="2:65" s="11" customFormat="1" ht="22.8" customHeight="1">
      <c r="B91" s="115"/>
      <c r="D91" s="116" t="s">
        <v>70</v>
      </c>
      <c r="E91" s="125" t="s">
        <v>362</v>
      </c>
      <c r="F91" s="125" t="s">
        <v>363</v>
      </c>
      <c r="I91" s="118"/>
      <c r="J91" s="126">
        <f>BK91</f>
        <v>0</v>
      </c>
      <c r="L91" s="115"/>
      <c r="M91" s="120"/>
      <c r="P91" s="121">
        <f>SUM(P92:P93)</f>
        <v>0</v>
      </c>
      <c r="R91" s="121">
        <f>SUM(R92:R93)</f>
        <v>0</v>
      </c>
      <c r="T91" s="122">
        <f>SUM(T92:T93)</f>
        <v>0</v>
      </c>
      <c r="AR91" s="116" t="s">
        <v>142</v>
      </c>
      <c r="AT91" s="123" t="s">
        <v>70</v>
      </c>
      <c r="AU91" s="123" t="s">
        <v>79</v>
      </c>
      <c r="AY91" s="116" t="s">
        <v>114</v>
      </c>
      <c r="BK91" s="124">
        <f>SUM(BK92:BK93)</f>
        <v>0</v>
      </c>
    </row>
    <row r="92" spans="2:65" s="1" customFormat="1" ht="16.5" customHeight="1">
      <c r="B92" s="32"/>
      <c r="C92" s="127" t="s">
        <v>134</v>
      </c>
      <c r="D92" s="127" t="s">
        <v>116</v>
      </c>
      <c r="E92" s="128" t="s">
        <v>364</v>
      </c>
      <c r="F92" s="129" t="s">
        <v>365</v>
      </c>
      <c r="G92" s="130" t="s">
        <v>355</v>
      </c>
      <c r="H92" s="131">
        <v>1</v>
      </c>
      <c r="I92" s="132"/>
      <c r="J92" s="133">
        <f>ROUND(I92*H92,2)</f>
        <v>0</v>
      </c>
      <c r="K92" s="129" t="s">
        <v>120</v>
      </c>
      <c r="L92" s="32"/>
      <c r="M92" s="134" t="s">
        <v>19</v>
      </c>
      <c r="N92" s="135" t="s">
        <v>42</v>
      </c>
      <c r="P92" s="136">
        <f>O92*H92</f>
        <v>0</v>
      </c>
      <c r="Q92" s="136">
        <v>0</v>
      </c>
      <c r="R92" s="136">
        <f>Q92*H92</f>
        <v>0</v>
      </c>
      <c r="S92" s="136">
        <v>0</v>
      </c>
      <c r="T92" s="137">
        <f>S92*H92</f>
        <v>0</v>
      </c>
      <c r="AR92" s="138" t="s">
        <v>121</v>
      </c>
      <c r="AT92" s="138" t="s">
        <v>116</v>
      </c>
      <c r="AU92" s="138" t="s">
        <v>81</v>
      </c>
      <c r="AY92" s="17" t="s">
        <v>114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7" t="s">
        <v>79</v>
      </c>
      <c r="BK92" s="139">
        <f>ROUND(I92*H92,2)</f>
        <v>0</v>
      </c>
      <c r="BL92" s="17" t="s">
        <v>121</v>
      </c>
      <c r="BM92" s="138" t="s">
        <v>135</v>
      </c>
    </row>
    <row r="93" spans="2:65" s="1" customFormat="1" ht="10.199999999999999">
      <c r="B93" s="32"/>
      <c r="D93" s="140" t="s">
        <v>122</v>
      </c>
      <c r="F93" s="141" t="s">
        <v>366</v>
      </c>
      <c r="I93" s="142"/>
      <c r="L93" s="32"/>
      <c r="M93" s="165"/>
      <c r="N93" s="166"/>
      <c r="O93" s="166"/>
      <c r="P93" s="166"/>
      <c r="Q93" s="166"/>
      <c r="R93" s="166"/>
      <c r="S93" s="166"/>
      <c r="T93" s="167"/>
      <c r="AT93" s="17" t="s">
        <v>122</v>
      </c>
      <c r="AU93" s="17" t="s">
        <v>81</v>
      </c>
    </row>
    <row r="94" spans="2:65" s="1" customFormat="1" ht="6.9" customHeight="1"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32"/>
    </row>
  </sheetData>
  <sheetProtection algorithmName="SHA-512" hashValue="S3ti24S9r95TZDBWRx9j+yvop7+q5yXP03Tmi9M/6ngKnOHzJKWWIQS96kGRlkoShzmWk3UOrEe6arx1loqiOQ==" saltValue="BX3WljrgvWClLSeC/55tw8iM+y0fRjM4aWbxTIi++UFY7zPkGbAfWzYZfYQyKlzdeG15lOMpDUOdIGr54xI/hA==" spinCount="100000" sheet="1" objects="1" scenarios="1" formatColumns="0" formatRows="0" autoFilter="0"/>
  <autoFilter ref="C82:K93" xr:uid="{00000000-0009-0000-0000-000002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200-000000000000}"/>
    <hyperlink ref="F90" r:id="rId2" xr:uid="{00000000-0004-0000-0200-000001000000}"/>
    <hyperlink ref="F93" r:id="rId3" xr:uid="{00000000-0004-0000-02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4.4"/>
  <cols>
    <col min="1" max="1" width="8.28515625" style="168" customWidth="1"/>
    <col min="2" max="2" width="1.7109375" style="168" customWidth="1"/>
    <col min="3" max="4" width="5" style="168" customWidth="1"/>
    <col min="5" max="5" width="11.7109375" style="168" customWidth="1"/>
    <col min="6" max="6" width="9.140625" style="168" customWidth="1"/>
    <col min="7" max="7" width="5" style="168" customWidth="1"/>
    <col min="8" max="8" width="77.85546875" style="168" customWidth="1"/>
    <col min="9" max="10" width="20" style="168" customWidth="1"/>
    <col min="11" max="11" width="1.7109375" style="168" customWidth="1"/>
  </cols>
  <sheetData>
    <row r="1" spans="2:11" customFormat="1" ht="37.5" customHeight="1"/>
    <row r="2" spans="2:11" customFormat="1" ht="7.5" customHeight="1">
      <c r="B2" s="169"/>
      <c r="C2" s="170"/>
      <c r="D2" s="170"/>
      <c r="E2" s="170"/>
      <c r="F2" s="170"/>
      <c r="G2" s="170"/>
      <c r="H2" s="170"/>
      <c r="I2" s="170"/>
      <c r="J2" s="170"/>
      <c r="K2" s="171"/>
    </row>
    <row r="3" spans="2:11" s="15" customFormat="1" ht="45" customHeight="1">
      <c r="B3" s="172"/>
      <c r="C3" s="296" t="s">
        <v>367</v>
      </c>
      <c r="D3" s="296"/>
      <c r="E3" s="296"/>
      <c r="F3" s="296"/>
      <c r="G3" s="296"/>
      <c r="H3" s="296"/>
      <c r="I3" s="296"/>
      <c r="J3" s="296"/>
      <c r="K3" s="173"/>
    </row>
    <row r="4" spans="2:11" customFormat="1" ht="25.5" customHeight="1">
      <c r="B4" s="174"/>
      <c r="C4" s="295" t="s">
        <v>368</v>
      </c>
      <c r="D4" s="295"/>
      <c r="E4" s="295"/>
      <c r="F4" s="295"/>
      <c r="G4" s="295"/>
      <c r="H4" s="295"/>
      <c r="I4" s="295"/>
      <c r="J4" s="295"/>
      <c r="K4" s="175"/>
    </row>
    <row r="5" spans="2:11" customFormat="1" ht="5.25" customHeight="1">
      <c r="B5" s="174"/>
      <c r="C5" s="176"/>
      <c r="D5" s="176"/>
      <c r="E5" s="176"/>
      <c r="F5" s="176"/>
      <c r="G5" s="176"/>
      <c r="H5" s="176"/>
      <c r="I5" s="176"/>
      <c r="J5" s="176"/>
      <c r="K5" s="175"/>
    </row>
    <row r="6" spans="2:11" customFormat="1" ht="15" customHeight="1">
      <c r="B6" s="174"/>
      <c r="C6" s="294" t="s">
        <v>369</v>
      </c>
      <c r="D6" s="294"/>
      <c r="E6" s="294"/>
      <c r="F6" s="294"/>
      <c r="G6" s="294"/>
      <c r="H6" s="294"/>
      <c r="I6" s="294"/>
      <c r="J6" s="294"/>
      <c r="K6" s="175"/>
    </row>
    <row r="7" spans="2:11" customFormat="1" ht="15" customHeight="1">
      <c r="B7" s="178"/>
      <c r="C7" s="294" t="s">
        <v>370</v>
      </c>
      <c r="D7" s="294"/>
      <c r="E7" s="294"/>
      <c r="F7" s="294"/>
      <c r="G7" s="294"/>
      <c r="H7" s="294"/>
      <c r="I7" s="294"/>
      <c r="J7" s="294"/>
      <c r="K7" s="175"/>
    </row>
    <row r="8" spans="2:11" customFormat="1" ht="12.75" customHeight="1">
      <c r="B8" s="178"/>
      <c r="C8" s="177"/>
      <c r="D8" s="177"/>
      <c r="E8" s="177"/>
      <c r="F8" s="177"/>
      <c r="G8" s="177"/>
      <c r="H8" s="177"/>
      <c r="I8" s="177"/>
      <c r="J8" s="177"/>
      <c r="K8" s="175"/>
    </row>
    <row r="9" spans="2:11" customFormat="1" ht="15" customHeight="1">
      <c r="B9" s="178"/>
      <c r="C9" s="294" t="s">
        <v>371</v>
      </c>
      <c r="D9" s="294"/>
      <c r="E9" s="294"/>
      <c r="F9" s="294"/>
      <c r="G9" s="294"/>
      <c r="H9" s="294"/>
      <c r="I9" s="294"/>
      <c r="J9" s="294"/>
      <c r="K9" s="175"/>
    </row>
    <row r="10" spans="2:11" customFormat="1" ht="15" customHeight="1">
      <c r="B10" s="178"/>
      <c r="C10" s="177"/>
      <c r="D10" s="294" t="s">
        <v>372</v>
      </c>
      <c r="E10" s="294"/>
      <c r="F10" s="294"/>
      <c r="G10" s="294"/>
      <c r="H10" s="294"/>
      <c r="I10" s="294"/>
      <c r="J10" s="294"/>
      <c r="K10" s="175"/>
    </row>
    <row r="11" spans="2:11" customFormat="1" ht="15" customHeight="1">
      <c r="B11" s="178"/>
      <c r="C11" s="179"/>
      <c r="D11" s="294" t="s">
        <v>373</v>
      </c>
      <c r="E11" s="294"/>
      <c r="F11" s="294"/>
      <c r="G11" s="294"/>
      <c r="H11" s="294"/>
      <c r="I11" s="294"/>
      <c r="J11" s="294"/>
      <c r="K11" s="175"/>
    </row>
    <row r="12" spans="2:11" customFormat="1" ht="15" customHeight="1">
      <c r="B12" s="178"/>
      <c r="C12" s="179"/>
      <c r="D12" s="177"/>
      <c r="E12" s="177"/>
      <c r="F12" s="177"/>
      <c r="G12" s="177"/>
      <c r="H12" s="177"/>
      <c r="I12" s="177"/>
      <c r="J12" s="177"/>
      <c r="K12" s="175"/>
    </row>
    <row r="13" spans="2:11" customFormat="1" ht="15" customHeight="1">
      <c r="B13" s="178"/>
      <c r="C13" s="179"/>
      <c r="D13" s="180" t="s">
        <v>374</v>
      </c>
      <c r="E13" s="177"/>
      <c r="F13" s="177"/>
      <c r="G13" s="177"/>
      <c r="H13" s="177"/>
      <c r="I13" s="177"/>
      <c r="J13" s="177"/>
      <c r="K13" s="175"/>
    </row>
    <row r="14" spans="2:11" customFormat="1" ht="12.75" customHeight="1">
      <c r="B14" s="178"/>
      <c r="C14" s="179"/>
      <c r="D14" s="179"/>
      <c r="E14" s="179"/>
      <c r="F14" s="179"/>
      <c r="G14" s="179"/>
      <c r="H14" s="179"/>
      <c r="I14" s="179"/>
      <c r="J14" s="179"/>
      <c r="K14" s="175"/>
    </row>
    <row r="15" spans="2:11" customFormat="1" ht="15" customHeight="1">
      <c r="B15" s="178"/>
      <c r="C15" s="179"/>
      <c r="D15" s="294" t="s">
        <v>375</v>
      </c>
      <c r="E15" s="294"/>
      <c r="F15" s="294"/>
      <c r="G15" s="294"/>
      <c r="H15" s="294"/>
      <c r="I15" s="294"/>
      <c r="J15" s="294"/>
      <c r="K15" s="175"/>
    </row>
    <row r="16" spans="2:11" customFormat="1" ht="15" customHeight="1">
      <c r="B16" s="178"/>
      <c r="C16" s="179"/>
      <c r="D16" s="294" t="s">
        <v>376</v>
      </c>
      <c r="E16" s="294"/>
      <c r="F16" s="294"/>
      <c r="G16" s="294"/>
      <c r="H16" s="294"/>
      <c r="I16" s="294"/>
      <c r="J16" s="294"/>
      <c r="K16" s="175"/>
    </row>
    <row r="17" spans="2:11" customFormat="1" ht="15" customHeight="1">
      <c r="B17" s="178"/>
      <c r="C17" s="179"/>
      <c r="D17" s="294" t="s">
        <v>377</v>
      </c>
      <c r="E17" s="294"/>
      <c r="F17" s="294"/>
      <c r="G17" s="294"/>
      <c r="H17" s="294"/>
      <c r="I17" s="294"/>
      <c r="J17" s="294"/>
      <c r="K17" s="175"/>
    </row>
    <row r="18" spans="2:11" customFormat="1" ht="15" customHeight="1">
      <c r="B18" s="178"/>
      <c r="C18" s="179"/>
      <c r="D18" s="179"/>
      <c r="E18" s="181" t="s">
        <v>78</v>
      </c>
      <c r="F18" s="294" t="s">
        <v>378</v>
      </c>
      <c r="G18" s="294"/>
      <c r="H18" s="294"/>
      <c r="I18" s="294"/>
      <c r="J18" s="294"/>
      <c r="K18" s="175"/>
    </row>
    <row r="19" spans="2:11" customFormat="1" ht="15" customHeight="1">
      <c r="B19" s="178"/>
      <c r="C19" s="179"/>
      <c r="D19" s="179"/>
      <c r="E19" s="181" t="s">
        <v>379</v>
      </c>
      <c r="F19" s="294" t="s">
        <v>380</v>
      </c>
      <c r="G19" s="294"/>
      <c r="H19" s="294"/>
      <c r="I19" s="294"/>
      <c r="J19" s="294"/>
      <c r="K19" s="175"/>
    </row>
    <row r="20" spans="2:11" customFormat="1" ht="15" customHeight="1">
      <c r="B20" s="178"/>
      <c r="C20" s="179"/>
      <c r="D20" s="179"/>
      <c r="E20" s="181" t="s">
        <v>381</v>
      </c>
      <c r="F20" s="294" t="s">
        <v>382</v>
      </c>
      <c r="G20" s="294"/>
      <c r="H20" s="294"/>
      <c r="I20" s="294"/>
      <c r="J20" s="294"/>
      <c r="K20" s="175"/>
    </row>
    <row r="21" spans="2:11" customFormat="1" ht="15" customHeight="1">
      <c r="B21" s="178"/>
      <c r="C21" s="179"/>
      <c r="D21" s="179"/>
      <c r="E21" s="181" t="s">
        <v>383</v>
      </c>
      <c r="F21" s="294" t="s">
        <v>384</v>
      </c>
      <c r="G21" s="294"/>
      <c r="H21" s="294"/>
      <c r="I21" s="294"/>
      <c r="J21" s="294"/>
      <c r="K21" s="175"/>
    </row>
    <row r="22" spans="2:11" customFormat="1" ht="15" customHeight="1">
      <c r="B22" s="178"/>
      <c r="C22" s="179"/>
      <c r="D22" s="179"/>
      <c r="E22" s="181" t="s">
        <v>385</v>
      </c>
      <c r="F22" s="294" t="s">
        <v>386</v>
      </c>
      <c r="G22" s="294"/>
      <c r="H22" s="294"/>
      <c r="I22" s="294"/>
      <c r="J22" s="294"/>
      <c r="K22" s="175"/>
    </row>
    <row r="23" spans="2:11" customFormat="1" ht="15" customHeight="1">
      <c r="B23" s="178"/>
      <c r="C23" s="179"/>
      <c r="D23" s="179"/>
      <c r="E23" s="181" t="s">
        <v>387</v>
      </c>
      <c r="F23" s="294" t="s">
        <v>388</v>
      </c>
      <c r="G23" s="294"/>
      <c r="H23" s="294"/>
      <c r="I23" s="294"/>
      <c r="J23" s="294"/>
      <c r="K23" s="175"/>
    </row>
    <row r="24" spans="2:11" customFormat="1" ht="12.75" customHeight="1">
      <c r="B24" s="178"/>
      <c r="C24" s="179"/>
      <c r="D24" s="179"/>
      <c r="E24" s="179"/>
      <c r="F24" s="179"/>
      <c r="G24" s="179"/>
      <c r="H24" s="179"/>
      <c r="I24" s="179"/>
      <c r="J24" s="179"/>
      <c r="K24" s="175"/>
    </row>
    <row r="25" spans="2:11" customFormat="1" ht="15" customHeight="1">
      <c r="B25" s="178"/>
      <c r="C25" s="294" t="s">
        <v>389</v>
      </c>
      <c r="D25" s="294"/>
      <c r="E25" s="294"/>
      <c r="F25" s="294"/>
      <c r="G25" s="294"/>
      <c r="H25" s="294"/>
      <c r="I25" s="294"/>
      <c r="J25" s="294"/>
      <c r="K25" s="175"/>
    </row>
    <row r="26" spans="2:11" customFormat="1" ht="15" customHeight="1">
      <c r="B26" s="178"/>
      <c r="C26" s="294" t="s">
        <v>390</v>
      </c>
      <c r="D26" s="294"/>
      <c r="E26" s="294"/>
      <c r="F26" s="294"/>
      <c r="G26" s="294"/>
      <c r="H26" s="294"/>
      <c r="I26" s="294"/>
      <c r="J26" s="294"/>
      <c r="K26" s="175"/>
    </row>
    <row r="27" spans="2:11" customFormat="1" ht="15" customHeight="1">
      <c r="B27" s="178"/>
      <c r="C27" s="177"/>
      <c r="D27" s="294" t="s">
        <v>391</v>
      </c>
      <c r="E27" s="294"/>
      <c r="F27" s="294"/>
      <c r="G27" s="294"/>
      <c r="H27" s="294"/>
      <c r="I27" s="294"/>
      <c r="J27" s="294"/>
      <c r="K27" s="175"/>
    </row>
    <row r="28" spans="2:11" customFormat="1" ht="15" customHeight="1">
      <c r="B28" s="178"/>
      <c r="C28" s="179"/>
      <c r="D28" s="294" t="s">
        <v>392</v>
      </c>
      <c r="E28" s="294"/>
      <c r="F28" s="294"/>
      <c r="G28" s="294"/>
      <c r="H28" s="294"/>
      <c r="I28" s="294"/>
      <c r="J28" s="294"/>
      <c r="K28" s="175"/>
    </row>
    <row r="29" spans="2:11" customFormat="1" ht="12.75" customHeight="1">
      <c r="B29" s="178"/>
      <c r="C29" s="179"/>
      <c r="D29" s="179"/>
      <c r="E29" s="179"/>
      <c r="F29" s="179"/>
      <c r="G29" s="179"/>
      <c r="H29" s="179"/>
      <c r="I29" s="179"/>
      <c r="J29" s="179"/>
      <c r="K29" s="175"/>
    </row>
    <row r="30" spans="2:11" customFormat="1" ht="15" customHeight="1">
      <c r="B30" s="178"/>
      <c r="C30" s="179"/>
      <c r="D30" s="294" t="s">
        <v>393</v>
      </c>
      <c r="E30" s="294"/>
      <c r="F30" s="294"/>
      <c r="G30" s="294"/>
      <c r="H30" s="294"/>
      <c r="I30" s="294"/>
      <c r="J30" s="294"/>
      <c r="K30" s="175"/>
    </row>
    <row r="31" spans="2:11" customFormat="1" ht="15" customHeight="1">
      <c r="B31" s="178"/>
      <c r="C31" s="179"/>
      <c r="D31" s="294" t="s">
        <v>394</v>
      </c>
      <c r="E31" s="294"/>
      <c r="F31" s="294"/>
      <c r="G31" s="294"/>
      <c r="H31" s="294"/>
      <c r="I31" s="294"/>
      <c r="J31" s="294"/>
      <c r="K31" s="175"/>
    </row>
    <row r="32" spans="2:11" customFormat="1" ht="12.75" customHeight="1">
      <c r="B32" s="178"/>
      <c r="C32" s="179"/>
      <c r="D32" s="179"/>
      <c r="E32" s="179"/>
      <c r="F32" s="179"/>
      <c r="G32" s="179"/>
      <c r="H32" s="179"/>
      <c r="I32" s="179"/>
      <c r="J32" s="179"/>
      <c r="K32" s="175"/>
    </row>
    <row r="33" spans="2:11" customFormat="1" ht="15" customHeight="1">
      <c r="B33" s="178"/>
      <c r="C33" s="179"/>
      <c r="D33" s="294" t="s">
        <v>395</v>
      </c>
      <c r="E33" s="294"/>
      <c r="F33" s="294"/>
      <c r="G33" s="294"/>
      <c r="H33" s="294"/>
      <c r="I33" s="294"/>
      <c r="J33" s="294"/>
      <c r="K33" s="175"/>
    </row>
    <row r="34" spans="2:11" customFormat="1" ht="15" customHeight="1">
      <c r="B34" s="178"/>
      <c r="C34" s="179"/>
      <c r="D34" s="294" t="s">
        <v>396</v>
      </c>
      <c r="E34" s="294"/>
      <c r="F34" s="294"/>
      <c r="G34" s="294"/>
      <c r="H34" s="294"/>
      <c r="I34" s="294"/>
      <c r="J34" s="294"/>
      <c r="K34" s="175"/>
    </row>
    <row r="35" spans="2:11" customFormat="1" ht="15" customHeight="1">
      <c r="B35" s="178"/>
      <c r="C35" s="179"/>
      <c r="D35" s="294" t="s">
        <v>397</v>
      </c>
      <c r="E35" s="294"/>
      <c r="F35" s="294"/>
      <c r="G35" s="294"/>
      <c r="H35" s="294"/>
      <c r="I35" s="294"/>
      <c r="J35" s="294"/>
      <c r="K35" s="175"/>
    </row>
    <row r="36" spans="2:11" customFormat="1" ht="15" customHeight="1">
      <c r="B36" s="178"/>
      <c r="C36" s="179"/>
      <c r="D36" s="177"/>
      <c r="E36" s="180" t="s">
        <v>100</v>
      </c>
      <c r="F36" s="177"/>
      <c r="G36" s="294" t="s">
        <v>398</v>
      </c>
      <c r="H36" s="294"/>
      <c r="I36" s="294"/>
      <c r="J36" s="294"/>
      <c r="K36" s="175"/>
    </row>
    <row r="37" spans="2:11" customFormat="1" ht="30.75" customHeight="1">
      <c r="B37" s="178"/>
      <c r="C37" s="179"/>
      <c r="D37" s="177"/>
      <c r="E37" s="180" t="s">
        <v>399</v>
      </c>
      <c r="F37" s="177"/>
      <c r="G37" s="294" t="s">
        <v>400</v>
      </c>
      <c r="H37" s="294"/>
      <c r="I37" s="294"/>
      <c r="J37" s="294"/>
      <c r="K37" s="175"/>
    </row>
    <row r="38" spans="2:11" customFormat="1" ht="15" customHeight="1">
      <c r="B38" s="178"/>
      <c r="C38" s="179"/>
      <c r="D38" s="177"/>
      <c r="E38" s="180" t="s">
        <v>52</v>
      </c>
      <c r="F38" s="177"/>
      <c r="G38" s="294" t="s">
        <v>401</v>
      </c>
      <c r="H38" s="294"/>
      <c r="I38" s="294"/>
      <c r="J38" s="294"/>
      <c r="K38" s="175"/>
    </row>
    <row r="39" spans="2:11" customFormat="1" ht="15" customHeight="1">
      <c r="B39" s="178"/>
      <c r="C39" s="179"/>
      <c r="D39" s="177"/>
      <c r="E39" s="180" t="s">
        <v>53</v>
      </c>
      <c r="F39" s="177"/>
      <c r="G39" s="294" t="s">
        <v>402</v>
      </c>
      <c r="H39" s="294"/>
      <c r="I39" s="294"/>
      <c r="J39" s="294"/>
      <c r="K39" s="175"/>
    </row>
    <row r="40" spans="2:11" customFormat="1" ht="15" customHeight="1">
      <c r="B40" s="178"/>
      <c r="C40" s="179"/>
      <c r="D40" s="177"/>
      <c r="E40" s="180" t="s">
        <v>101</v>
      </c>
      <c r="F40" s="177"/>
      <c r="G40" s="294" t="s">
        <v>403</v>
      </c>
      <c r="H40" s="294"/>
      <c r="I40" s="294"/>
      <c r="J40" s="294"/>
      <c r="K40" s="175"/>
    </row>
    <row r="41" spans="2:11" customFormat="1" ht="15" customHeight="1">
      <c r="B41" s="178"/>
      <c r="C41" s="179"/>
      <c r="D41" s="177"/>
      <c r="E41" s="180" t="s">
        <v>102</v>
      </c>
      <c r="F41" s="177"/>
      <c r="G41" s="294" t="s">
        <v>404</v>
      </c>
      <c r="H41" s="294"/>
      <c r="I41" s="294"/>
      <c r="J41" s="294"/>
      <c r="K41" s="175"/>
    </row>
    <row r="42" spans="2:11" customFormat="1" ht="15" customHeight="1">
      <c r="B42" s="178"/>
      <c r="C42" s="179"/>
      <c r="D42" s="177"/>
      <c r="E42" s="180" t="s">
        <v>405</v>
      </c>
      <c r="F42" s="177"/>
      <c r="G42" s="294" t="s">
        <v>406</v>
      </c>
      <c r="H42" s="294"/>
      <c r="I42" s="294"/>
      <c r="J42" s="294"/>
      <c r="K42" s="175"/>
    </row>
    <row r="43" spans="2:11" customFormat="1" ht="15" customHeight="1">
      <c r="B43" s="178"/>
      <c r="C43" s="179"/>
      <c r="D43" s="177"/>
      <c r="E43" s="180"/>
      <c r="F43" s="177"/>
      <c r="G43" s="294" t="s">
        <v>407</v>
      </c>
      <c r="H43" s="294"/>
      <c r="I43" s="294"/>
      <c r="J43" s="294"/>
      <c r="K43" s="175"/>
    </row>
    <row r="44" spans="2:11" customFormat="1" ht="15" customHeight="1">
      <c r="B44" s="178"/>
      <c r="C44" s="179"/>
      <c r="D44" s="177"/>
      <c r="E44" s="180" t="s">
        <v>408</v>
      </c>
      <c r="F44" s="177"/>
      <c r="G44" s="294" t="s">
        <v>409</v>
      </c>
      <c r="H44" s="294"/>
      <c r="I44" s="294"/>
      <c r="J44" s="294"/>
      <c r="K44" s="175"/>
    </row>
    <row r="45" spans="2:11" customFormat="1" ht="15" customHeight="1">
      <c r="B45" s="178"/>
      <c r="C45" s="179"/>
      <c r="D45" s="177"/>
      <c r="E45" s="180" t="s">
        <v>104</v>
      </c>
      <c r="F45" s="177"/>
      <c r="G45" s="294" t="s">
        <v>410</v>
      </c>
      <c r="H45" s="294"/>
      <c r="I45" s="294"/>
      <c r="J45" s="294"/>
      <c r="K45" s="175"/>
    </row>
    <row r="46" spans="2:11" customFormat="1" ht="12.75" customHeight="1">
      <c r="B46" s="178"/>
      <c r="C46" s="179"/>
      <c r="D46" s="177"/>
      <c r="E46" s="177"/>
      <c r="F46" s="177"/>
      <c r="G46" s="177"/>
      <c r="H46" s="177"/>
      <c r="I46" s="177"/>
      <c r="J46" s="177"/>
      <c r="K46" s="175"/>
    </row>
    <row r="47" spans="2:11" customFormat="1" ht="15" customHeight="1">
      <c r="B47" s="178"/>
      <c r="C47" s="179"/>
      <c r="D47" s="294" t="s">
        <v>411</v>
      </c>
      <c r="E47" s="294"/>
      <c r="F47" s="294"/>
      <c r="G47" s="294"/>
      <c r="H47" s="294"/>
      <c r="I47" s="294"/>
      <c r="J47" s="294"/>
      <c r="K47" s="175"/>
    </row>
    <row r="48" spans="2:11" customFormat="1" ht="15" customHeight="1">
      <c r="B48" s="178"/>
      <c r="C48" s="179"/>
      <c r="D48" s="179"/>
      <c r="E48" s="294" t="s">
        <v>412</v>
      </c>
      <c r="F48" s="294"/>
      <c r="G48" s="294"/>
      <c r="H48" s="294"/>
      <c r="I48" s="294"/>
      <c r="J48" s="294"/>
      <c r="K48" s="175"/>
    </row>
    <row r="49" spans="2:11" customFormat="1" ht="15" customHeight="1">
      <c r="B49" s="178"/>
      <c r="C49" s="179"/>
      <c r="D49" s="179"/>
      <c r="E49" s="294" t="s">
        <v>413</v>
      </c>
      <c r="F49" s="294"/>
      <c r="G49" s="294"/>
      <c r="H49" s="294"/>
      <c r="I49" s="294"/>
      <c r="J49" s="294"/>
      <c r="K49" s="175"/>
    </row>
    <row r="50" spans="2:11" customFormat="1" ht="15" customHeight="1">
      <c r="B50" s="178"/>
      <c r="C50" s="179"/>
      <c r="D50" s="179"/>
      <c r="E50" s="294" t="s">
        <v>414</v>
      </c>
      <c r="F50" s="294"/>
      <c r="G50" s="294"/>
      <c r="H50" s="294"/>
      <c r="I50" s="294"/>
      <c r="J50" s="294"/>
      <c r="K50" s="175"/>
    </row>
    <row r="51" spans="2:11" customFormat="1" ht="15" customHeight="1">
      <c r="B51" s="178"/>
      <c r="C51" s="179"/>
      <c r="D51" s="294" t="s">
        <v>415</v>
      </c>
      <c r="E51" s="294"/>
      <c r="F51" s="294"/>
      <c r="G51" s="294"/>
      <c r="H51" s="294"/>
      <c r="I51" s="294"/>
      <c r="J51" s="294"/>
      <c r="K51" s="175"/>
    </row>
    <row r="52" spans="2:11" customFormat="1" ht="25.5" customHeight="1">
      <c r="B52" s="174"/>
      <c r="C52" s="295" t="s">
        <v>416</v>
      </c>
      <c r="D52" s="295"/>
      <c r="E52" s="295"/>
      <c r="F52" s="295"/>
      <c r="G52" s="295"/>
      <c r="H52" s="295"/>
      <c r="I52" s="295"/>
      <c r="J52" s="295"/>
      <c r="K52" s="175"/>
    </row>
    <row r="53" spans="2:11" customFormat="1" ht="5.25" customHeight="1">
      <c r="B53" s="174"/>
      <c r="C53" s="176"/>
      <c r="D53" s="176"/>
      <c r="E53" s="176"/>
      <c r="F53" s="176"/>
      <c r="G53" s="176"/>
      <c r="H53" s="176"/>
      <c r="I53" s="176"/>
      <c r="J53" s="176"/>
      <c r="K53" s="175"/>
    </row>
    <row r="54" spans="2:11" customFormat="1" ht="15" customHeight="1">
      <c r="B54" s="174"/>
      <c r="C54" s="294" t="s">
        <v>417</v>
      </c>
      <c r="D54" s="294"/>
      <c r="E54" s="294"/>
      <c r="F54" s="294"/>
      <c r="G54" s="294"/>
      <c r="H54" s="294"/>
      <c r="I54" s="294"/>
      <c r="J54" s="294"/>
      <c r="K54" s="175"/>
    </row>
    <row r="55" spans="2:11" customFormat="1" ht="15" customHeight="1">
      <c r="B55" s="174"/>
      <c r="C55" s="294" t="s">
        <v>418</v>
      </c>
      <c r="D55" s="294"/>
      <c r="E55" s="294"/>
      <c r="F55" s="294"/>
      <c r="G55" s="294"/>
      <c r="H55" s="294"/>
      <c r="I55" s="294"/>
      <c r="J55" s="294"/>
      <c r="K55" s="175"/>
    </row>
    <row r="56" spans="2:11" customFormat="1" ht="12.75" customHeight="1">
      <c r="B56" s="174"/>
      <c r="C56" s="177"/>
      <c r="D56" s="177"/>
      <c r="E56" s="177"/>
      <c r="F56" s="177"/>
      <c r="G56" s="177"/>
      <c r="H56" s="177"/>
      <c r="I56" s="177"/>
      <c r="J56" s="177"/>
      <c r="K56" s="175"/>
    </row>
    <row r="57" spans="2:11" customFormat="1" ht="15" customHeight="1">
      <c r="B57" s="174"/>
      <c r="C57" s="294" t="s">
        <v>419</v>
      </c>
      <c r="D57" s="294"/>
      <c r="E57" s="294"/>
      <c r="F57" s="294"/>
      <c r="G57" s="294"/>
      <c r="H57" s="294"/>
      <c r="I57" s="294"/>
      <c r="J57" s="294"/>
      <c r="K57" s="175"/>
    </row>
    <row r="58" spans="2:11" customFormat="1" ht="15" customHeight="1">
      <c r="B58" s="174"/>
      <c r="C58" s="179"/>
      <c r="D58" s="294" t="s">
        <v>420</v>
      </c>
      <c r="E58" s="294"/>
      <c r="F58" s="294"/>
      <c r="G58" s="294"/>
      <c r="H58" s="294"/>
      <c r="I58" s="294"/>
      <c r="J58" s="294"/>
      <c r="K58" s="175"/>
    </row>
    <row r="59" spans="2:11" customFormat="1" ht="15" customHeight="1">
      <c r="B59" s="174"/>
      <c r="C59" s="179"/>
      <c r="D59" s="294" t="s">
        <v>421</v>
      </c>
      <c r="E59" s="294"/>
      <c r="F59" s="294"/>
      <c r="G59" s="294"/>
      <c r="H59" s="294"/>
      <c r="I59" s="294"/>
      <c r="J59" s="294"/>
      <c r="K59" s="175"/>
    </row>
    <row r="60" spans="2:11" customFormat="1" ht="15" customHeight="1">
      <c r="B60" s="174"/>
      <c r="C60" s="179"/>
      <c r="D60" s="294" t="s">
        <v>422</v>
      </c>
      <c r="E60" s="294"/>
      <c r="F60" s="294"/>
      <c r="G60" s="294"/>
      <c r="H60" s="294"/>
      <c r="I60" s="294"/>
      <c r="J60" s="294"/>
      <c r="K60" s="175"/>
    </row>
    <row r="61" spans="2:11" customFormat="1" ht="15" customHeight="1">
      <c r="B61" s="174"/>
      <c r="C61" s="179"/>
      <c r="D61" s="294" t="s">
        <v>423</v>
      </c>
      <c r="E61" s="294"/>
      <c r="F61" s="294"/>
      <c r="G61" s="294"/>
      <c r="H61" s="294"/>
      <c r="I61" s="294"/>
      <c r="J61" s="294"/>
      <c r="K61" s="175"/>
    </row>
    <row r="62" spans="2:11" customFormat="1" ht="15" customHeight="1">
      <c r="B62" s="174"/>
      <c r="C62" s="179"/>
      <c r="D62" s="297" t="s">
        <v>424</v>
      </c>
      <c r="E62" s="297"/>
      <c r="F62" s="297"/>
      <c r="G62" s="297"/>
      <c r="H62" s="297"/>
      <c r="I62" s="297"/>
      <c r="J62" s="297"/>
      <c r="K62" s="175"/>
    </row>
    <row r="63" spans="2:11" customFormat="1" ht="15" customHeight="1">
      <c r="B63" s="174"/>
      <c r="C63" s="179"/>
      <c r="D63" s="294" t="s">
        <v>425</v>
      </c>
      <c r="E63" s="294"/>
      <c r="F63" s="294"/>
      <c r="G63" s="294"/>
      <c r="H63" s="294"/>
      <c r="I63" s="294"/>
      <c r="J63" s="294"/>
      <c r="K63" s="175"/>
    </row>
    <row r="64" spans="2:11" customFormat="1" ht="12.75" customHeight="1">
      <c r="B64" s="174"/>
      <c r="C64" s="179"/>
      <c r="D64" s="179"/>
      <c r="E64" s="182"/>
      <c r="F64" s="179"/>
      <c r="G64" s="179"/>
      <c r="H64" s="179"/>
      <c r="I64" s="179"/>
      <c r="J64" s="179"/>
      <c r="K64" s="175"/>
    </row>
    <row r="65" spans="2:11" customFormat="1" ht="15" customHeight="1">
      <c r="B65" s="174"/>
      <c r="C65" s="179"/>
      <c r="D65" s="294" t="s">
        <v>426</v>
      </c>
      <c r="E65" s="294"/>
      <c r="F65" s="294"/>
      <c r="G65" s="294"/>
      <c r="H65" s="294"/>
      <c r="I65" s="294"/>
      <c r="J65" s="294"/>
      <c r="K65" s="175"/>
    </row>
    <row r="66" spans="2:11" customFormat="1" ht="15" customHeight="1">
      <c r="B66" s="174"/>
      <c r="C66" s="179"/>
      <c r="D66" s="297" t="s">
        <v>427</v>
      </c>
      <c r="E66" s="297"/>
      <c r="F66" s="297"/>
      <c r="G66" s="297"/>
      <c r="H66" s="297"/>
      <c r="I66" s="297"/>
      <c r="J66" s="297"/>
      <c r="K66" s="175"/>
    </row>
    <row r="67" spans="2:11" customFormat="1" ht="15" customHeight="1">
      <c r="B67" s="174"/>
      <c r="C67" s="179"/>
      <c r="D67" s="294" t="s">
        <v>428</v>
      </c>
      <c r="E67" s="294"/>
      <c r="F67" s="294"/>
      <c r="G67" s="294"/>
      <c r="H67" s="294"/>
      <c r="I67" s="294"/>
      <c r="J67" s="294"/>
      <c r="K67" s="175"/>
    </row>
    <row r="68" spans="2:11" customFormat="1" ht="15" customHeight="1">
      <c r="B68" s="174"/>
      <c r="C68" s="179"/>
      <c r="D68" s="294" t="s">
        <v>429</v>
      </c>
      <c r="E68" s="294"/>
      <c r="F68" s="294"/>
      <c r="G68" s="294"/>
      <c r="H68" s="294"/>
      <c r="I68" s="294"/>
      <c r="J68" s="294"/>
      <c r="K68" s="175"/>
    </row>
    <row r="69" spans="2:11" customFormat="1" ht="15" customHeight="1">
      <c r="B69" s="174"/>
      <c r="C69" s="179"/>
      <c r="D69" s="294" t="s">
        <v>430</v>
      </c>
      <c r="E69" s="294"/>
      <c r="F69" s="294"/>
      <c r="G69" s="294"/>
      <c r="H69" s="294"/>
      <c r="I69" s="294"/>
      <c r="J69" s="294"/>
      <c r="K69" s="175"/>
    </row>
    <row r="70" spans="2:11" customFormat="1" ht="15" customHeight="1">
      <c r="B70" s="174"/>
      <c r="C70" s="179"/>
      <c r="D70" s="294" t="s">
        <v>431</v>
      </c>
      <c r="E70" s="294"/>
      <c r="F70" s="294"/>
      <c r="G70" s="294"/>
      <c r="H70" s="294"/>
      <c r="I70" s="294"/>
      <c r="J70" s="294"/>
      <c r="K70" s="175"/>
    </row>
    <row r="71" spans="2:11" customFormat="1" ht="12.75" customHeight="1">
      <c r="B71" s="183"/>
      <c r="C71" s="184"/>
      <c r="D71" s="184"/>
      <c r="E71" s="184"/>
      <c r="F71" s="184"/>
      <c r="G71" s="184"/>
      <c r="H71" s="184"/>
      <c r="I71" s="184"/>
      <c r="J71" s="184"/>
      <c r="K71" s="185"/>
    </row>
    <row r="72" spans="2:11" customFormat="1" ht="18.75" customHeight="1">
      <c r="B72" s="186"/>
      <c r="C72" s="186"/>
      <c r="D72" s="186"/>
      <c r="E72" s="186"/>
      <c r="F72" s="186"/>
      <c r="G72" s="186"/>
      <c r="H72" s="186"/>
      <c r="I72" s="186"/>
      <c r="J72" s="186"/>
      <c r="K72" s="187"/>
    </row>
    <row r="73" spans="2:11" customFormat="1" ht="18.75" customHeight="1">
      <c r="B73" s="187"/>
      <c r="C73" s="187"/>
      <c r="D73" s="187"/>
      <c r="E73" s="187"/>
      <c r="F73" s="187"/>
      <c r="G73" s="187"/>
      <c r="H73" s="187"/>
      <c r="I73" s="187"/>
      <c r="J73" s="187"/>
      <c r="K73" s="187"/>
    </row>
    <row r="74" spans="2:11" customFormat="1" ht="7.5" customHeight="1">
      <c r="B74" s="188"/>
      <c r="C74" s="189"/>
      <c r="D74" s="189"/>
      <c r="E74" s="189"/>
      <c r="F74" s="189"/>
      <c r="G74" s="189"/>
      <c r="H74" s="189"/>
      <c r="I74" s="189"/>
      <c r="J74" s="189"/>
      <c r="K74" s="190"/>
    </row>
    <row r="75" spans="2:11" customFormat="1" ht="45" customHeight="1">
      <c r="B75" s="191"/>
      <c r="C75" s="298" t="s">
        <v>432</v>
      </c>
      <c r="D75" s="298"/>
      <c r="E75" s="298"/>
      <c r="F75" s="298"/>
      <c r="G75" s="298"/>
      <c r="H75" s="298"/>
      <c r="I75" s="298"/>
      <c r="J75" s="298"/>
      <c r="K75" s="192"/>
    </row>
    <row r="76" spans="2:11" customFormat="1" ht="17.25" customHeight="1">
      <c r="B76" s="191"/>
      <c r="C76" s="193" t="s">
        <v>433</v>
      </c>
      <c r="D76" s="193"/>
      <c r="E76" s="193"/>
      <c r="F76" s="193" t="s">
        <v>434</v>
      </c>
      <c r="G76" s="194"/>
      <c r="H76" s="193" t="s">
        <v>53</v>
      </c>
      <c r="I76" s="193" t="s">
        <v>56</v>
      </c>
      <c r="J76" s="193" t="s">
        <v>435</v>
      </c>
      <c r="K76" s="192"/>
    </row>
    <row r="77" spans="2:11" customFormat="1" ht="17.25" customHeight="1">
      <c r="B77" s="191"/>
      <c r="C77" s="195" t="s">
        <v>436</v>
      </c>
      <c r="D77" s="195"/>
      <c r="E77" s="195"/>
      <c r="F77" s="196" t="s">
        <v>437</v>
      </c>
      <c r="G77" s="197"/>
      <c r="H77" s="195"/>
      <c r="I77" s="195"/>
      <c r="J77" s="195" t="s">
        <v>438</v>
      </c>
      <c r="K77" s="192"/>
    </row>
    <row r="78" spans="2:11" customFormat="1" ht="5.25" customHeight="1">
      <c r="B78" s="191"/>
      <c r="C78" s="198"/>
      <c r="D78" s="198"/>
      <c r="E78" s="198"/>
      <c r="F78" s="198"/>
      <c r="G78" s="199"/>
      <c r="H78" s="198"/>
      <c r="I78" s="198"/>
      <c r="J78" s="198"/>
      <c r="K78" s="192"/>
    </row>
    <row r="79" spans="2:11" customFormat="1" ht="15" customHeight="1">
      <c r="B79" s="191"/>
      <c r="C79" s="180" t="s">
        <v>52</v>
      </c>
      <c r="D79" s="200"/>
      <c r="E79" s="200"/>
      <c r="F79" s="201" t="s">
        <v>439</v>
      </c>
      <c r="G79" s="202"/>
      <c r="H79" s="180" t="s">
        <v>440</v>
      </c>
      <c r="I79" s="180" t="s">
        <v>441</v>
      </c>
      <c r="J79" s="180">
        <v>20</v>
      </c>
      <c r="K79" s="192"/>
    </row>
    <row r="80" spans="2:11" customFormat="1" ht="15" customHeight="1">
      <c r="B80" s="191"/>
      <c r="C80" s="180" t="s">
        <v>442</v>
      </c>
      <c r="D80" s="180"/>
      <c r="E80" s="180"/>
      <c r="F80" s="201" t="s">
        <v>439</v>
      </c>
      <c r="G80" s="202"/>
      <c r="H80" s="180" t="s">
        <v>443</v>
      </c>
      <c r="I80" s="180" t="s">
        <v>441</v>
      </c>
      <c r="J80" s="180">
        <v>120</v>
      </c>
      <c r="K80" s="192"/>
    </row>
    <row r="81" spans="2:11" customFormat="1" ht="15" customHeight="1">
      <c r="B81" s="203"/>
      <c r="C81" s="180" t="s">
        <v>444</v>
      </c>
      <c r="D81" s="180"/>
      <c r="E81" s="180"/>
      <c r="F81" s="201" t="s">
        <v>445</v>
      </c>
      <c r="G81" s="202"/>
      <c r="H81" s="180" t="s">
        <v>446</v>
      </c>
      <c r="I81" s="180" t="s">
        <v>441</v>
      </c>
      <c r="J81" s="180">
        <v>50</v>
      </c>
      <c r="K81" s="192"/>
    </row>
    <row r="82" spans="2:11" customFormat="1" ht="15" customHeight="1">
      <c r="B82" s="203"/>
      <c r="C82" s="180" t="s">
        <v>447</v>
      </c>
      <c r="D82" s="180"/>
      <c r="E82" s="180"/>
      <c r="F82" s="201" t="s">
        <v>439</v>
      </c>
      <c r="G82" s="202"/>
      <c r="H82" s="180" t="s">
        <v>448</v>
      </c>
      <c r="I82" s="180" t="s">
        <v>449</v>
      </c>
      <c r="J82" s="180"/>
      <c r="K82" s="192"/>
    </row>
    <row r="83" spans="2:11" customFormat="1" ht="15" customHeight="1">
      <c r="B83" s="203"/>
      <c r="C83" s="180" t="s">
        <v>450</v>
      </c>
      <c r="D83" s="180"/>
      <c r="E83" s="180"/>
      <c r="F83" s="201" t="s">
        <v>445</v>
      </c>
      <c r="G83" s="180"/>
      <c r="H83" s="180" t="s">
        <v>451</v>
      </c>
      <c r="I83" s="180" t="s">
        <v>441</v>
      </c>
      <c r="J83" s="180">
        <v>15</v>
      </c>
      <c r="K83" s="192"/>
    </row>
    <row r="84" spans="2:11" customFormat="1" ht="15" customHeight="1">
      <c r="B84" s="203"/>
      <c r="C84" s="180" t="s">
        <v>452</v>
      </c>
      <c r="D84" s="180"/>
      <c r="E84" s="180"/>
      <c r="F84" s="201" t="s">
        <v>445</v>
      </c>
      <c r="G84" s="180"/>
      <c r="H84" s="180" t="s">
        <v>453</v>
      </c>
      <c r="I84" s="180" t="s">
        <v>441</v>
      </c>
      <c r="J84" s="180">
        <v>15</v>
      </c>
      <c r="K84" s="192"/>
    </row>
    <row r="85" spans="2:11" customFormat="1" ht="15" customHeight="1">
      <c r="B85" s="203"/>
      <c r="C85" s="180" t="s">
        <v>454</v>
      </c>
      <c r="D85" s="180"/>
      <c r="E85" s="180"/>
      <c r="F85" s="201" t="s">
        <v>445</v>
      </c>
      <c r="G85" s="180"/>
      <c r="H85" s="180" t="s">
        <v>455</v>
      </c>
      <c r="I85" s="180" t="s">
        <v>441</v>
      </c>
      <c r="J85" s="180">
        <v>20</v>
      </c>
      <c r="K85" s="192"/>
    </row>
    <row r="86" spans="2:11" customFormat="1" ht="15" customHeight="1">
      <c r="B86" s="203"/>
      <c r="C86" s="180" t="s">
        <v>456</v>
      </c>
      <c r="D86" s="180"/>
      <c r="E86" s="180"/>
      <c r="F86" s="201" t="s">
        <v>445</v>
      </c>
      <c r="G86" s="180"/>
      <c r="H86" s="180" t="s">
        <v>457</v>
      </c>
      <c r="I86" s="180" t="s">
        <v>441</v>
      </c>
      <c r="J86" s="180">
        <v>20</v>
      </c>
      <c r="K86" s="192"/>
    </row>
    <row r="87" spans="2:11" customFormat="1" ht="15" customHeight="1">
      <c r="B87" s="203"/>
      <c r="C87" s="180" t="s">
        <v>458</v>
      </c>
      <c r="D87" s="180"/>
      <c r="E87" s="180"/>
      <c r="F87" s="201" t="s">
        <v>445</v>
      </c>
      <c r="G87" s="202"/>
      <c r="H87" s="180" t="s">
        <v>459</v>
      </c>
      <c r="I87" s="180" t="s">
        <v>441</v>
      </c>
      <c r="J87" s="180">
        <v>50</v>
      </c>
      <c r="K87" s="192"/>
    </row>
    <row r="88" spans="2:11" customFormat="1" ht="15" customHeight="1">
      <c r="B88" s="203"/>
      <c r="C88" s="180" t="s">
        <v>460</v>
      </c>
      <c r="D88" s="180"/>
      <c r="E88" s="180"/>
      <c r="F88" s="201" t="s">
        <v>445</v>
      </c>
      <c r="G88" s="202"/>
      <c r="H88" s="180" t="s">
        <v>461</v>
      </c>
      <c r="I88" s="180" t="s">
        <v>441</v>
      </c>
      <c r="J88" s="180">
        <v>20</v>
      </c>
      <c r="K88" s="192"/>
    </row>
    <row r="89" spans="2:11" customFormat="1" ht="15" customHeight="1">
      <c r="B89" s="203"/>
      <c r="C89" s="180" t="s">
        <v>462</v>
      </c>
      <c r="D89" s="180"/>
      <c r="E89" s="180"/>
      <c r="F89" s="201" t="s">
        <v>445</v>
      </c>
      <c r="G89" s="202"/>
      <c r="H89" s="180" t="s">
        <v>463</v>
      </c>
      <c r="I89" s="180" t="s">
        <v>441</v>
      </c>
      <c r="J89" s="180">
        <v>20</v>
      </c>
      <c r="K89" s="192"/>
    </row>
    <row r="90" spans="2:11" customFormat="1" ht="15" customHeight="1">
      <c r="B90" s="203"/>
      <c r="C90" s="180" t="s">
        <v>464</v>
      </c>
      <c r="D90" s="180"/>
      <c r="E90" s="180"/>
      <c r="F90" s="201" t="s">
        <v>445</v>
      </c>
      <c r="G90" s="202"/>
      <c r="H90" s="180" t="s">
        <v>465</v>
      </c>
      <c r="I90" s="180" t="s">
        <v>441</v>
      </c>
      <c r="J90" s="180">
        <v>50</v>
      </c>
      <c r="K90" s="192"/>
    </row>
    <row r="91" spans="2:11" customFormat="1" ht="15" customHeight="1">
      <c r="B91" s="203"/>
      <c r="C91" s="180" t="s">
        <v>466</v>
      </c>
      <c r="D91" s="180"/>
      <c r="E91" s="180"/>
      <c r="F91" s="201" t="s">
        <v>445</v>
      </c>
      <c r="G91" s="202"/>
      <c r="H91" s="180" t="s">
        <v>466</v>
      </c>
      <c r="I91" s="180" t="s">
        <v>441</v>
      </c>
      <c r="J91" s="180">
        <v>50</v>
      </c>
      <c r="K91" s="192"/>
    </row>
    <row r="92" spans="2:11" customFormat="1" ht="15" customHeight="1">
      <c r="B92" s="203"/>
      <c r="C92" s="180" t="s">
        <v>467</v>
      </c>
      <c r="D92" s="180"/>
      <c r="E92" s="180"/>
      <c r="F92" s="201" t="s">
        <v>445</v>
      </c>
      <c r="G92" s="202"/>
      <c r="H92" s="180" t="s">
        <v>468</v>
      </c>
      <c r="I92" s="180" t="s">
        <v>441</v>
      </c>
      <c r="J92" s="180">
        <v>255</v>
      </c>
      <c r="K92" s="192"/>
    </row>
    <row r="93" spans="2:11" customFormat="1" ht="15" customHeight="1">
      <c r="B93" s="203"/>
      <c r="C93" s="180" t="s">
        <v>469</v>
      </c>
      <c r="D93" s="180"/>
      <c r="E93" s="180"/>
      <c r="F93" s="201" t="s">
        <v>439</v>
      </c>
      <c r="G93" s="202"/>
      <c r="H93" s="180" t="s">
        <v>470</v>
      </c>
      <c r="I93" s="180" t="s">
        <v>471</v>
      </c>
      <c r="J93" s="180"/>
      <c r="K93" s="192"/>
    </row>
    <row r="94" spans="2:11" customFormat="1" ht="15" customHeight="1">
      <c r="B94" s="203"/>
      <c r="C94" s="180" t="s">
        <v>472</v>
      </c>
      <c r="D94" s="180"/>
      <c r="E94" s="180"/>
      <c r="F94" s="201" t="s">
        <v>439</v>
      </c>
      <c r="G94" s="202"/>
      <c r="H94" s="180" t="s">
        <v>473</v>
      </c>
      <c r="I94" s="180" t="s">
        <v>474</v>
      </c>
      <c r="J94" s="180"/>
      <c r="K94" s="192"/>
    </row>
    <row r="95" spans="2:11" customFormat="1" ht="15" customHeight="1">
      <c r="B95" s="203"/>
      <c r="C95" s="180" t="s">
        <v>475</v>
      </c>
      <c r="D95" s="180"/>
      <c r="E95" s="180"/>
      <c r="F95" s="201" t="s">
        <v>439</v>
      </c>
      <c r="G95" s="202"/>
      <c r="H95" s="180" t="s">
        <v>475</v>
      </c>
      <c r="I95" s="180" t="s">
        <v>474</v>
      </c>
      <c r="J95" s="180"/>
      <c r="K95" s="192"/>
    </row>
    <row r="96" spans="2:11" customFormat="1" ht="15" customHeight="1">
      <c r="B96" s="203"/>
      <c r="C96" s="180" t="s">
        <v>37</v>
      </c>
      <c r="D96" s="180"/>
      <c r="E96" s="180"/>
      <c r="F96" s="201" t="s">
        <v>439</v>
      </c>
      <c r="G96" s="202"/>
      <c r="H96" s="180" t="s">
        <v>476</v>
      </c>
      <c r="I96" s="180" t="s">
        <v>474</v>
      </c>
      <c r="J96" s="180"/>
      <c r="K96" s="192"/>
    </row>
    <row r="97" spans="2:11" customFormat="1" ht="15" customHeight="1">
      <c r="B97" s="203"/>
      <c r="C97" s="180" t="s">
        <v>47</v>
      </c>
      <c r="D97" s="180"/>
      <c r="E97" s="180"/>
      <c r="F97" s="201" t="s">
        <v>439</v>
      </c>
      <c r="G97" s="202"/>
      <c r="H97" s="180" t="s">
        <v>477</v>
      </c>
      <c r="I97" s="180" t="s">
        <v>474</v>
      </c>
      <c r="J97" s="180"/>
      <c r="K97" s="192"/>
    </row>
    <row r="98" spans="2:11" customFormat="1" ht="15" customHeight="1">
      <c r="B98" s="204"/>
      <c r="C98" s="205"/>
      <c r="D98" s="205"/>
      <c r="E98" s="205"/>
      <c r="F98" s="205"/>
      <c r="G98" s="205"/>
      <c r="H98" s="205"/>
      <c r="I98" s="205"/>
      <c r="J98" s="205"/>
      <c r="K98" s="206"/>
    </row>
    <row r="99" spans="2:11" customFormat="1" ht="18.75" customHeight="1">
      <c r="B99" s="207"/>
      <c r="C99" s="208"/>
      <c r="D99" s="208"/>
      <c r="E99" s="208"/>
      <c r="F99" s="208"/>
      <c r="G99" s="208"/>
      <c r="H99" s="208"/>
      <c r="I99" s="208"/>
      <c r="J99" s="208"/>
      <c r="K99" s="207"/>
    </row>
    <row r="100" spans="2:11" customFormat="1" ht="18.75" customHeight="1">
      <c r="B100" s="187"/>
      <c r="C100" s="187"/>
      <c r="D100" s="187"/>
      <c r="E100" s="187"/>
      <c r="F100" s="187"/>
      <c r="G100" s="187"/>
      <c r="H100" s="187"/>
      <c r="I100" s="187"/>
      <c r="J100" s="187"/>
      <c r="K100" s="187"/>
    </row>
    <row r="101" spans="2:11" customFormat="1" ht="7.5" customHeight="1">
      <c r="B101" s="188"/>
      <c r="C101" s="189"/>
      <c r="D101" s="189"/>
      <c r="E101" s="189"/>
      <c r="F101" s="189"/>
      <c r="G101" s="189"/>
      <c r="H101" s="189"/>
      <c r="I101" s="189"/>
      <c r="J101" s="189"/>
      <c r="K101" s="190"/>
    </row>
    <row r="102" spans="2:11" customFormat="1" ht="45" customHeight="1">
      <c r="B102" s="191"/>
      <c r="C102" s="298" t="s">
        <v>478</v>
      </c>
      <c r="D102" s="298"/>
      <c r="E102" s="298"/>
      <c r="F102" s="298"/>
      <c r="G102" s="298"/>
      <c r="H102" s="298"/>
      <c r="I102" s="298"/>
      <c r="J102" s="298"/>
      <c r="K102" s="192"/>
    </row>
    <row r="103" spans="2:11" customFormat="1" ht="17.25" customHeight="1">
      <c r="B103" s="191"/>
      <c r="C103" s="193" t="s">
        <v>433</v>
      </c>
      <c r="D103" s="193"/>
      <c r="E103" s="193"/>
      <c r="F103" s="193" t="s">
        <v>434</v>
      </c>
      <c r="G103" s="194"/>
      <c r="H103" s="193" t="s">
        <v>53</v>
      </c>
      <c r="I103" s="193" t="s">
        <v>56</v>
      </c>
      <c r="J103" s="193" t="s">
        <v>435</v>
      </c>
      <c r="K103" s="192"/>
    </row>
    <row r="104" spans="2:11" customFormat="1" ht="17.25" customHeight="1">
      <c r="B104" s="191"/>
      <c r="C104" s="195" t="s">
        <v>436</v>
      </c>
      <c r="D104" s="195"/>
      <c r="E104" s="195"/>
      <c r="F104" s="196" t="s">
        <v>437</v>
      </c>
      <c r="G104" s="197"/>
      <c r="H104" s="195"/>
      <c r="I104" s="195"/>
      <c r="J104" s="195" t="s">
        <v>438</v>
      </c>
      <c r="K104" s="192"/>
    </row>
    <row r="105" spans="2:11" customFormat="1" ht="5.25" customHeight="1">
      <c r="B105" s="191"/>
      <c r="C105" s="193"/>
      <c r="D105" s="193"/>
      <c r="E105" s="193"/>
      <c r="F105" s="193"/>
      <c r="G105" s="209"/>
      <c r="H105" s="193"/>
      <c r="I105" s="193"/>
      <c r="J105" s="193"/>
      <c r="K105" s="192"/>
    </row>
    <row r="106" spans="2:11" customFormat="1" ht="15" customHeight="1">
      <c r="B106" s="191"/>
      <c r="C106" s="180" t="s">
        <v>52</v>
      </c>
      <c r="D106" s="200"/>
      <c r="E106" s="200"/>
      <c r="F106" s="201" t="s">
        <v>439</v>
      </c>
      <c r="G106" s="180"/>
      <c r="H106" s="180" t="s">
        <v>479</v>
      </c>
      <c r="I106" s="180" t="s">
        <v>441</v>
      </c>
      <c r="J106" s="180">
        <v>20</v>
      </c>
      <c r="K106" s="192"/>
    </row>
    <row r="107" spans="2:11" customFormat="1" ht="15" customHeight="1">
      <c r="B107" s="191"/>
      <c r="C107" s="180" t="s">
        <v>442</v>
      </c>
      <c r="D107" s="180"/>
      <c r="E107" s="180"/>
      <c r="F107" s="201" t="s">
        <v>439</v>
      </c>
      <c r="G107" s="180"/>
      <c r="H107" s="180" t="s">
        <v>479</v>
      </c>
      <c r="I107" s="180" t="s">
        <v>441</v>
      </c>
      <c r="J107" s="180">
        <v>120</v>
      </c>
      <c r="K107" s="192"/>
    </row>
    <row r="108" spans="2:11" customFormat="1" ht="15" customHeight="1">
      <c r="B108" s="203"/>
      <c r="C108" s="180" t="s">
        <v>444</v>
      </c>
      <c r="D108" s="180"/>
      <c r="E108" s="180"/>
      <c r="F108" s="201" t="s">
        <v>445</v>
      </c>
      <c r="G108" s="180"/>
      <c r="H108" s="180" t="s">
        <v>479</v>
      </c>
      <c r="I108" s="180" t="s">
        <v>441</v>
      </c>
      <c r="J108" s="180">
        <v>50</v>
      </c>
      <c r="K108" s="192"/>
    </row>
    <row r="109" spans="2:11" customFormat="1" ht="15" customHeight="1">
      <c r="B109" s="203"/>
      <c r="C109" s="180" t="s">
        <v>447</v>
      </c>
      <c r="D109" s="180"/>
      <c r="E109" s="180"/>
      <c r="F109" s="201" t="s">
        <v>439</v>
      </c>
      <c r="G109" s="180"/>
      <c r="H109" s="180" t="s">
        <v>479</v>
      </c>
      <c r="I109" s="180" t="s">
        <v>449</v>
      </c>
      <c r="J109" s="180"/>
      <c r="K109" s="192"/>
    </row>
    <row r="110" spans="2:11" customFormat="1" ht="15" customHeight="1">
      <c r="B110" s="203"/>
      <c r="C110" s="180" t="s">
        <v>458</v>
      </c>
      <c r="D110" s="180"/>
      <c r="E110" s="180"/>
      <c r="F110" s="201" t="s">
        <v>445</v>
      </c>
      <c r="G110" s="180"/>
      <c r="H110" s="180" t="s">
        <v>479</v>
      </c>
      <c r="I110" s="180" t="s">
        <v>441</v>
      </c>
      <c r="J110" s="180">
        <v>50</v>
      </c>
      <c r="K110" s="192"/>
    </row>
    <row r="111" spans="2:11" customFormat="1" ht="15" customHeight="1">
      <c r="B111" s="203"/>
      <c r="C111" s="180" t="s">
        <v>466</v>
      </c>
      <c r="D111" s="180"/>
      <c r="E111" s="180"/>
      <c r="F111" s="201" t="s">
        <v>445</v>
      </c>
      <c r="G111" s="180"/>
      <c r="H111" s="180" t="s">
        <v>479</v>
      </c>
      <c r="I111" s="180" t="s">
        <v>441</v>
      </c>
      <c r="J111" s="180">
        <v>50</v>
      </c>
      <c r="K111" s="192"/>
    </row>
    <row r="112" spans="2:11" customFormat="1" ht="15" customHeight="1">
      <c r="B112" s="203"/>
      <c r="C112" s="180" t="s">
        <v>464</v>
      </c>
      <c r="D112" s="180"/>
      <c r="E112" s="180"/>
      <c r="F112" s="201" t="s">
        <v>445</v>
      </c>
      <c r="G112" s="180"/>
      <c r="H112" s="180" t="s">
        <v>479</v>
      </c>
      <c r="I112" s="180" t="s">
        <v>441</v>
      </c>
      <c r="J112" s="180">
        <v>50</v>
      </c>
      <c r="K112" s="192"/>
    </row>
    <row r="113" spans="2:11" customFormat="1" ht="15" customHeight="1">
      <c r="B113" s="203"/>
      <c r="C113" s="180" t="s">
        <v>52</v>
      </c>
      <c r="D113" s="180"/>
      <c r="E113" s="180"/>
      <c r="F113" s="201" t="s">
        <v>439</v>
      </c>
      <c r="G113" s="180"/>
      <c r="H113" s="180" t="s">
        <v>480</v>
      </c>
      <c r="I113" s="180" t="s">
        <v>441</v>
      </c>
      <c r="J113" s="180">
        <v>20</v>
      </c>
      <c r="K113" s="192"/>
    </row>
    <row r="114" spans="2:11" customFormat="1" ht="15" customHeight="1">
      <c r="B114" s="203"/>
      <c r="C114" s="180" t="s">
        <v>481</v>
      </c>
      <c r="D114" s="180"/>
      <c r="E114" s="180"/>
      <c r="F114" s="201" t="s">
        <v>439</v>
      </c>
      <c r="G114" s="180"/>
      <c r="H114" s="180" t="s">
        <v>482</v>
      </c>
      <c r="I114" s="180" t="s">
        <v>441</v>
      </c>
      <c r="J114" s="180">
        <v>120</v>
      </c>
      <c r="K114" s="192"/>
    </row>
    <row r="115" spans="2:11" customFormat="1" ht="15" customHeight="1">
      <c r="B115" s="203"/>
      <c r="C115" s="180" t="s">
        <v>37</v>
      </c>
      <c r="D115" s="180"/>
      <c r="E115" s="180"/>
      <c r="F115" s="201" t="s">
        <v>439</v>
      </c>
      <c r="G115" s="180"/>
      <c r="H115" s="180" t="s">
        <v>483</v>
      </c>
      <c r="I115" s="180" t="s">
        <v>474</v>
      </c>
      <c r="J115" s="180"/>
      <c r="K115" s="192"/>
    </row>
    <row r="116" spans="2:11" customFormat="1" ht="15" customHeight="1">
      <c r="B116" s="203"/>
      <c r="C116" s="180" t="s">
        <v>47</v>
      </c>
      <c r="D116" s="180"/>
      <c r="E116" s="180"/>
      <c r="F116" s="201" t="s">
        <v>439</v>
      </c>
      <c r="G116" s="180"/>
      <c r="H116" s="180" t="s">
        <v>484</v>
      </c>
      <c r="I116" s="180" t="s">
        <v>474</v>
      </c>
      <c r="J116" s="180"/>
      <c r="K116" s="192"/>
    </row>
    <row r="117" spans="2:11" customFormat="1" ht="15" customHeight="1">
      <c r="B117" s="203"/>
      <c r="C117" s="180" t="s">
        <v>56</v>
      </c>
      <c r="D117" s="180"/>
      <c r="E117" s="180"/>
      <c r="F117" s="201" t="s">
        <v>439</v>
      </c>
      <c r="G117" s="180"/>
      <c r="H117" s="180" t="s">
        <v>485</v>
      </c>
      <c r="I117" s="180" t="s">
        <v>486</v>
      </c>
      <c r="J117" s="180"/>
      <c r="K117" s="192"/>
    </row>
    <row r="118" spans="2:11" customFormat="1" ht="15" customHeight="1">
      <c r="B118" s="204"/>
      <c r="C118" s="210"/>
      <c r="D118" s="210"/>
      <c r="E118" s="210"/>
      <c r="F118" s="210"/>
      <c r="G118" s="210"/>
      <c r="H118" s="210"/>
      <c r="I118" s="210"/>
      <c r="J118" s="210"/>
      <c r="K118" s="206"/>
    </row>
    <row r="119" spans="2:11" customFormat="1" ht="18.75" customHeight="1">
      <c r="B119" s="211"/>
      <c r="C119" s="212"/>
      <c r="D119" s="212"/>
      <c r="E119" s="212"/>
      <c r="F119" s="213"/>
      <c r="G119" s="212"/>
      <c r="H119" s="212"/>
      <c r="I119" s="212"/>
      <c r="J119" s="212"/>
      <c r="K119" s="211"/>
    </row>
    <row r="120" spans="2:11" customFormat="1" ht="18.75" customHeight="1">
      <c r="B120" s="187"/>
      <c r="C120" s="187"/>
      <c r="D120" s="187"/>
      <c r="E120" s="187"/>
      <c r="F120" s="187"/>
      <c r="G120" s="187"/>
      <c r="H120" s="187"/>
      <c r="I120" s="187"/>
      <c r="J120" s="187"/>
      <c r="K120" s="187"/>
    </row>
    <row r="121" spans="2:11" customFormat="1" ht="7.5" customHeight="1">
      <c r="B121" s="214"/>
      <c r="C121" s="215"/>
      <c r="D121" s="215"/>
      <c r="E121" s="215"/>
      <c r="F121" s="215"/>
      <c r="G121" s="215"/>
      <c r="H121" s="215"/>
      <c r="I121" s="215"/>
      <c r="J121" s="215"/>
      <c r="K121" s="216"/>
    </row>
    <row r="122" spans="2:11" customFormat="1" ht="45" customHeight="1">
      <c r="B122" s="217"/>
      <c r="C122" s="296" t="s">
        <v>487</v>
      </c>
      <c r="D122" s="296"/>
      <c r="E122" s="296"/>
      <c r="F122" s="296"/>
      <c r="G122" s="296"/>
      <c r="H122" s="296"/>
      <c r="I122" s="296"/>
      <c r="J122" s="296"/>
      <c r="K122" s="218"/>
    </row>
    <row r="123" spans="2:11" customFormat="1" ht="17.25" customHeight="1">
      <c r="B123" s="219"/>
      <c r="C123" s="193" t="s">
        <v>433</v>
      </c>
      <c r="D123" s="193"/>
      <c r="E123" s="193"/>
      <c r="F123" s="193" t="s">
        <v>434</v>
      </c>
      <c r="G123" s="194"/>
      <c r="H123" s="193" t="s">
        <v>53</v>
      </c>
      <c r="I123" s="193" t="s">
        <v>56</v>
      </c>
      <c r="J123" s="193" t="s">
        <v>435</v>
      </c>
      <c r="K123" s="220"/>
    </row>
    <row r="124" spans="2:11" customFormat="1" ht="17.25" customHeight="1">
      <c r="B124" s="219"/>
      <c r="C124" s="195" t="s">
        <v>436</v>
      </c>
      <c r="D124" s="195"/>
      <c r="E124" s="195"/>
      <c r="F124" s="196" t="s">
        <v>437</v>
      </c>
      <c r="G124" s="197"/>
      <c r="H124" s="195"/>
      <c r="I124" s="195"/>
      <c r="J124" s="195" t="s">
        <v>438</v>
      </c>
      <c r="K124" s="220"/>
    </row>
    <row r="125" spans="2:11" customFormat="1" ht="5.25" customHeight="1">
      <c r="B125" s="221"/>
      <c r="C125" s="198"/>
      <c r="D125" s="198"/>
      <c r="E125" s="198"/>
      <c r="F125" s="198"/>
      <c r="G125" s="222"/>
      <c r="H125" s="198"/>
      <c r="I125" s="198"/>
      <c r="J125" s="198"/>
      <c r="K125" s="223"/>
    </row>
    <row r="126" spans="2:11" customFormat="1" ht="15" customHeight="1">
      <c r="B126" s="221"/>
      <c r="C126" s="180" t="s">
        <v>442</v>
      </c>
      <c r="D126" s="200"/>
      <c r="E126" s="200"/>
      <c r="F126" s="201" t="s">
        <v>439</v>
      </c>
      <c r="G126" s="180"/>
      <c r="H126" s="180" t="s">
        <v>479</v>
      </c>
      <c r="I126" s="180" t="s">
        <v>441</v>
      </c>
      <c r="J126" s="180">
        <v>120</v>
      </c>
      <c r="K126" s="224"/>
    </row>
    <row r="127" spans="2:11" customFormat="1" ht="15" customHeight="1">
      <c r="B127" s="221"/>
      <c r="C127" s="180" t="s">
        <v>488</v>
      </c>
      <c r="D127" s="180"/>
      <c r="E127" s="180"/>
      <c r="F127" s="201" t="s">
        <v>439</v>
      </c>
      <c r="G127" s="180"/>
      <c r="H127" s="180" t="s">
        <v>489</v>
      </c>
      <c r="I127" s="180" t="s">
        <v>441</v>
      </c>
      <c r="J127" s="180" t="s">
        <v>490</v>
      </c>
      <c r="K127" s="224"/>
    </row>
    <row r="128" spans="2:11" customFormat="1" ht="15" customHeight="1">
      <c r="B128" s="221"/>
      <c r="C128" s="180" t="s">
        <v>387</v>
      </c>
      <c r="D128" s="180"/>
      <c r="E128" s="180"/>
      <c r="F128" s="201" t="s">
        <v>439</v>
      </c>
      <c r="G128" s="180"/>
      <c r="H128" s="180" t="s">
        <v>491</v>
      </c>
      <c r="I128" s="180" t="s">
        <v>441</v>
      </c>
      <c r="J128" s="180" t="s">
        <v>490</v>
      </c>
      <c r="K128" s="224"/>
    </row>
    <row r="129" spans="2:11" customFormat="1" ht="15" customHeight="1">
      <c r="B129" s="221"/>
      <c r="C129" s="180" t="s">
        <v>450</v>
      </c>
      <c r="D129" s="180"/>
      <c r="E129" s="180"/>
      <c r="F129" s="201" t="s">
        <v>445</v>
      </c>
      <c r="G129" s="180"/>
      <c r="H129" s="180" t="s">
        <v>451</v>
      </c>
      <c r="I129" s="180" t="s">
        <v>441</v>
      </c>
      <c r="J129" s="180">
        <v>15</v>
      </c>
      <c r="K129" s="224"/>
    </row>
    <row r="130" spans="2:11" customFormat="1" ht="15" customHeight="1">
      <c r="B130" s="221"/>
      <c r="C130" s="180" t="s">
        <v>452</v>
      </c>
      <c r="D130" s="180"/>
      <c r="E130" s="180"/>
      <c r="F130" s="201" t="s">
        <v>445</v>
      </c>
      <c r="G130" s="180"/>
      <c r="H130" s="180" t="s">
        <v>453</v>
      </c>
      <c r="I130" s="180" t="s">
        <v>441</v>
      </c>
      <c r="J130" s="180">
        <v>15</v>
      </c>
      <c r="K130" s="224"/>
    </row>
    <row r="131" spans="2:11" customFormat="1" ht="15" customHeight="1">
      <c r="B131" s="221"/>
      <c r="C131" s="180" t="s">
        <v>454</v>
      </c>
      <c r="D131" s="180"/>
      <c r="E131" s="180"/>
      <c r="F131" s="201" t="s">
        <v>445</v>
      </c>
      <c r="G131" s="180"/>
      <c r="H131" s="180" t="s">
        <v>455</v>
      </c>
      <c r="I131" s="180" t="s">
        <v>441</v>
      </c>
      <c r="J131" s="180">
        <v>20</v>
      </c>
      <c r="K131" s="224"/>
    </row>
    <row r="132" spans="2:11" customFormat="1" ht="15" customHeight="1">
      <c r="B132" s="221"/>
      <c r="C132" s="180" t="s">
        <v>456</v>
      </c>
      <c r="D132" s="180"/>
      <c r="E132" s="180"/>
      <c r="F132" s="201" t="s">
        <v>445</v>
      </c>
      <c r="G132" s="180"/>
      <c r="H132" s="180" t="s">
        <v>457</v>
      </c>
      <c r="I132" s="180" t="s">
        <v>441</v>
      </c>
      <c r="J132" s="180">
        <v>20</v>
      </c>
      <c r="K132" s="224"/>
    </row>
    <row r="133" spans="2:11" customFormat="1" ht="15" customHeight="1">
      <c r="B133" s="221"/>
      <c r="C133" s="180" t="s">
        <v>444</v>
      </c>
      <c r="D133" s="180"/>
      <c r="E133" s="180"/>
      <c r="F133" s="201" t="s">
        <v>445</v>
      </c>
      <c r="G133" s="180"/>
      <c r="H133" s="180" t="s">
        <v>479</v>
      </c>
      <c r="I133" s="180" t="s">
        <v>441</v>
      </c>
      <c r="J133" s="180">
        <v>50</v>
      </c>
      <c r="K133" s="224"/>
    </row>
    <row r="134" spans="2:11" customFormat="1" ht="15" customHeight="1">
      <c r="B134" s="221"/>
      <c r="C134" s="180" t="s">
        <v>458</v>
      </c>
      <c r="D134" s="180"/>
      <c r="E134" s="180"/>
      <c r="F134" s="201" t="s">
        <v>445</v>
      </c>
      <c r="G134" s="180"/>
      <c r="H134" s="180" t="s">
        <v>479</v>
      </c>
      <c r="I134" s="180" t="s">
        <v>441</v>
      </c>
      <c r="J134" s="180">
        <v>50</v>
      </c>
      <c r="K134" s="224"/>
    </row>
    <row r="135" spans="2:11" customFormat="1" ht="15" customHeight="1">
      <c r="B135" s="221"/>
      <c r="C135" s="180" t="s">
        <v>464</v>
      </c>
      <c r="D135" s="180"/>
      <c r="E135" s="180"/>
      <c r="F135" s="201" t="s">
        <v>445</v>
      </c>
      <c r="G135" s="180"/>
      <c r="H135" s="180" t="s">
        <v>479</v>
      </c>
      <c r="I135" s="180" t="s">
        <v>441</v>
      </c>
      <c r="J135" s="180">
        <v>50</v>
      </c>
      <c r="K135" s="224"/>
    </row>
    <row r="136" spans="2:11" customFormat="1" ht="15" customHeight="1">
      <c r="B136" s="221"/>
      <c r="C136" s="180" t="s">
        <v>466</v>
      </c>
      <c r="D136" s="180"/>
      <c r="E136" s="180"/>
      <c r="F136" s="201" t="s">
        <v>445</v>
      </c>
      <c r="G136" s="180"/>
      <c r="H136" s="180" t="s">
        <v>479</v>
      </c>
      <c r="I136" s="180" t="s">
        <v>441</v>
      </c>
      <c r="J136" s="180">
        <v>50</v>
      </c>
      <c r="K136" s="224"/>
    </row>
    <row r="137" spans="2:11" customFormat="1" ht="15" customHeight="1">
      <c r="B137" s="221"/>
      <c r="C137" s="180" t="s">
        <v>467</v>
      </c>
      <c r="D137" s="180"/>
      <c r="E137" s="180"/>
      <c r="F137" s="201" t="s">
        <v>445</v>
      </c>
      <c r="G137" s="180"/>
      <c r="H137" s="180" t="s">
        <v>492</v>
      </c>
      <c r="I137" s="180" t="s">
        <v>441</v>
      </c>
      <c r="J137" s="180">
        <v>255</v>
      </c>
      <c r="K137" s="224"/>
    </row>
    <row r="138" spans="2:11" customFormat="1" ht="15" customHeight="1">
      <c r="B138" s="221"/>
      <c r="C138" s="180" t="s">
        <v>469</v>
      </c>
      <c r="D138" s="180"/>
      <c r="E138" s="180"/>
      <c r="F138" s="201" t="s">
        <v>439</v>
      </c>
      <c r="G138" s="180"/>
      <c r="H138" s="180" t="s">
        <v>493</v>
      </c>
      <c r="I138" s="180" t="s">
        <v>471</v>
      </c>
      <c r="J138" s="180"/>
      <c r="K138" s="224"/>
    </row>
    <row r="139" spans="2:11" customFormat="1" ht="15" customHeight="1">
      <c r="B139" s="221"/>
      <c r="C139" s="180" t="s">
        <v>472</v>
      </c>
      <c r="D139" s="180"/>
      <c r="E139" s="180"/>
      <c r="F139" s="201" t="s">
        <v>439</v>
      </c>
      <c r="G139" s="180"/>
      <c r="H139" s="180" t="s">
        <v>494</v>
      </c>
      <c r="I139" s="180" t="s">
        <v>474</v>
      </c>
      <c r="J139" s="180"/>
      <c r="K139" s="224"/>
    </row>
    <row r="140" spans="2:11" customFormat="1" ht="15" customHeight="1">
      <c r="B140" s="221"/>
      <c r="C140" s="180" t="s">
        <v>475</v>
      </c>
      <c r="D140" s="180"/>
      <c r="E140" s="180"/>
      <c r="F140" s="201" t="s">
        <v>439</v>
      </c>
      <c r="G140" s="180"/>
      <c r="H140" s="180" t="s">
        <v>475</v>
      </c>
      <c r="I140" s="180" t="s">
        <v>474</v>
      </c>
      <c r="J140" s="180"/>
      <c r="K140" s="224"/>
    </row>
    <row r="141" spans="2:11" customFormat="1" ht="15" customHeight="1">
      <c r="B141" s="221"/>
      <c r="C141" s="180" t="s">
        <v>37</v>
      </c>
      <c r="D141" s="180"/>
      <c r="E141" s="180"/>
      <c r="F141" s="201" t="s">
        <v>439</v>
      </c>
      <c r="G141" s="180"/>
      <c r="H141" s="180" t="s">
        <v>495</v>
      </c>
      <c r="I141" s="180" t="s">
        <v>474</v>
      </c>
      <c r="J141" s="180"/>
      <c r="K141" s="224"/>
    </row>
    <row r="142" spans="2:11" customFormat="1" ht="15" customHeight="1">
      <c r="B142" s="221"/>
      <c r="C142" s="180" t="s">
        <v>496</v>
      </c>
      <c r="D142" s="180"/>
      <c r="E142" s="180"/>
      <c r="F142" s="201" t="s">
        <v>439</v>
      </c>
      <c r="G142" s="180"/>
      <c r="H142" s="180" t="s">
        <v>497</v>
      </c>
      <c r="I142" s="180" t="s">
        <v>474</v>
      </c>
      <c r="J142" s="180"/>
      <c r="K142" s="224"/>
    </row>
    <row r="143" spans="2:11" customFormat="1" ht="15" customHeight="1">
      <c r="B143" s="225"/>
      <c r="C143" s="226"/>
      <c r="D143" s="226"/>
      <c r="E143" s="226"/>
      <c r="F143" s="226"/>
      <c r="G143" s="226"/>
      <c r="H143" s="226"/>
      <c r="I143" s="226"/>
      <c r="J143" s="226"/>
      <c r="K143" s="227"/>
    </row>
    <row r="144" spans="2:11" customFormat="1" ht="18.75" customHeight="1">
      <c r="B144" s="212"/>
      <c r="C144" s="212"/>
      <c r="D144" s="212"/>
      <c r="E144" s="212"/>
      <c r="F144" s="213"/>
      <c r="G144" s="212"/>
      <c r="H144" s="212"/>
      <c r="I144" s="212"/>
      <c r="J144" s="212"/>
      <c r="K144" s="212"/>
    </row>
    <row r="145" spans="2:11" customFormat="1" ht="18.75" customHeight="1">
      <c r="B145" s="187"/>
      <c r="C145" s="187"/>
      <c r="D145" s="187"/>
      <c r="E145" s="187"/>
      <c r="F145" s="187"/>
      <c r="G145" s="187"/>
      <c r="H145" s="187"/>
      <c r="I145" s="187"/>
      <c r="J145" s="187"/>
      <c r="K145" s="187"/>
    </row>
    <row r="146" spans="2:11" customFormat="1" ht="7.5" customHeight="1">
      <c r="B146" s="188"/>
      <c r="C146" s="189"/>
      <c r="D146" s="189"/>
      <c r="E146" s="189"/>
      <c r="F146" s="189"/>
      <c r="G146" s="189"/>
      <c r="H146" s="189"/>
      <c r="I146" s="189"/>
      <c r="J146" s="189"/>
      <c r="K146" s="190"/>
    </row>
    <row r="147" spans="2:11" customFormat="1" ht="45" customHeight="1">
      <c r="B147" s="191"/>
      <c r="C147" s="298" t="s">
        <v>498</v>
      </c>
      <c r="D147" s="298"/>
      <c r="E147" s="298"/>
      <c r="F147" s="298"/>
      <c r="G147" s="298"/>
      <c r="H147" s="298"/>
      <c r="I147" s="298"/>
      <c r="J147" s="298"/>
      <c r="K147" s="192"/>
    </row>
    <row r="148" spans="2:11" customFormat="1" ht="17.25" customHeight="1">
      <c r="B148" s="191"/>
      <c r="C148" s="193" t="s">
        <v>433</v>
      </c>
      <c r="D148" s="193"/>
      <c r="E148" s="193"/>
      <c r="F148" s="193" t="s">
        <v>434</v>
      </c>
      <c r="G148" s="194"/>
      <c r="H148" s="193" t="s">
        <v>53</v>
      </c>
      <c r="I148" s="193" t="s">
        <v>56</v>
      </c>
      <c r="J148" s="193" t="s">
        <v>435</v>
      </c>
      <c r="K148" s="192"/>
    </row>
    <row r="149" spans="2:11" customFormat="1" ht="17.25" customHeight="1">
      <c r="B149" s="191"/>
      <c r="C149" s="195" t="s">
        <v>436</v>
      </c>
      <c r="D149" s="195"/>
      <c r="E149" s="195"/>
      <c r="F149" s="196" t="s">
        <v>437</v>
      </c>
      <c r="G149" s="197"/>
      <c r="H149" s="195"/>
      <c r="I149" s="195"/>
      <c r="J149" s="195" t="s">
        <v>438</v>
      </c>
      <c r="K149" s="192"/>
    </row>
    <row r="150" spans="2:11" customFormat="1" ht="5.25" customHeight="1">
      <c r="B150" s="203"/>
      <c r="C150" s="198"/>
      <c r="D150" s="198"/>
      <c r="E150" s="198"/>
      <c r="F150" s="198"/>
      <c r="G150" s="199"/>
      <c r="H150" s="198"/>
      <c r="I150" s="198"/>
      <c r="J150" s="198"/>
      <c r="K150" s="224"/>
    </row>
    <row r="151" spans="2:11" customFormat="1" ht="15" customHeight="1">
      <c r="B151" s="203"/>
      <c r="C151" s="228" t="s">
        <v>442</v>
      </c>
      <c r="D151" s="180"/>
      <c r="E151" s="180"/>
      <c r="F151" s="229" t="s">
        <v>439</v>
      </c>
      <c r="G151" s="180"/>
      <c r="H151" s="228" t="s">
        <v>479</v>
      </c>
      <c r="I151" s="228" t="s">
        <v>441</v>
      </c>
      <c r="J151" s="228">
        <v>120</v>
      </c>
      <c r="K151" s="224"/>
    </row>
    <row r="152" spans="2:11" customFormat="1" ht="15" customHeight="1">
      <c r="B152" s="203"/>
      <c r="C152" s="228" t="s">
        <v>488</v>
      </c>
      <c r="D152" s="180"/>
      <c r="E152" s="180"/>
      <c r="F152" s="229" t="s">
        <v>439</v>
      </c>
      <c r="G152" s="180"/>
      <c r="H152" s="228" t="s">
        <v>499</v>
      </c>
      <c r="I152" s="228" t="s">
        <v>441</v>
      </c>
      <c r="J152" s="228" t="s">
        <v>490</v>
      </c>
      <c r="K152" s="224"/>
    </row>
    <row r="153" spans="2:11" customFormat="1" ht="15" customHeight="1">
      <c r="B153" s="203"/>
      <c r="C153" s="228" t="s">
        <v>387</v>
      </c>
      <c r="D153" s="180"/>
      <c r="E153" s="180"/>
      <c r="F153" s="229" t="s">
        <v>439</v>
      </c>
      <c r="G153" s="180"/>
      <c r="H153" s="228" t="s">
        <v>500</v>
      </c>
      <c r="I153" s="228" t="s">
        <v>441</v>
      </c>
      <c r="J153" s="228" t="s">
        <v>490</v>
      </c>
      <c r="K153" s="224"/>
    </row>
    <row r="154" spans="2:11" customFormat="1" ht="15" customHeight="1">
      <c r="B154" s="203"/>
      <c r="C154" s="228" t="s">
        <v>444</v>
      </c>
      <c r="D154" s="180"/>
      <c r="E154" s="180"/>
      <c r="F154" s="229" t="s">
        <v>445</v>
      </c>
      <c r="G154" s="180"/>
      <c r="H154" s="228" t="s">
        <v>479</v>
      </c>
      <c r="I154" s="228" t="s">
        <v>441</v>
      </c>
      <c r="J154" s="228">
        <v>50</v>
      </c>
      <c r="K154" s="224"/>
    </row>
    <row r="155" spans="2:11" customFormat="1" ht="15" customHeight="1">
      <c r="B155" s="203"/>
      <c r="C155" s="228" t="s">
        <v>447</v>
      </c>
      <c r="D155" s="180"/>
      <c r="E155" s="180"/>
      <c r="F155" s="229" t="s">
        <v>439</v>
      </c>
      <c r="G155" s="180"/>
      <c r="H155" s="228" t="s">
        <v>479</v>
      </c>
      <c r="I155" s="228" t="s">
        <v>449</v>
      </c>
      <c r="J155" s="228"/>
      <c r="K155" s="224"/>
    </row>
    <row r="156" spans="2:11" customFormat="1" ht="15" customHeight="1">
      <c r="B156" s="203"/>
      <c r="C156" s="228" t="s">
        <v>458</v>
      </c>
      <c r="D156" s="180"/>
      <c r="E156" s="180"/>
      <c r="F156" s="229" t="s">
        <v>445</v>
      </c>
      <c r="G156" s="180"/>
      <c r="H156" s="228" t="s">
        <v>479</v>
      </c>
      <c r="I156" s="228" t="s">
        <v>441</v>
      </c>
      <c r="J156" s="228">
        <v>50</v>
      </c>
      <c r="K156" s="224"/>
    </row>
    <row r="157" spans="2:11" customFormat="1" ht="15" customHeight="1">
      <c r="B157" s="203"/>
      <c r="C157" s="228" t="s">
        <v>466</v>
      </c>
      <c r="D157" s="180"/>
      <c r="E157" s="180"/>
      <c r="F157" s="229" t="s">
        <v>445</v>
      </c>
      <c r="G157" s="180"/>
      <c r="H157" s="228" t="s">
        <v>479</v>
      </c>
      <c r="I157" s="228" t="s">
        <v>441</v>
      </c>
      <c r="J157" s="228">
        <v>50</v>
      </c>
      <c r="K157" s="224"/>
    </row>
    <row r="158" spans="2:11" customFormat="1" ht="15" customHeight="1">
      <c r="B158" s="203"/>
      <c r="C158" s="228" t="s">
        <v>464</v>
      </c>
      <c r="D158" s="180"/>
      <c r="E158" s="180"/>
      <c r="F158" s="229" t="s">
        <v>445</v>
      </c>
      <c r="G158" s="180"/>
      <c r="H158" s="228" t="s">
        <v>479</v>
      </c>
      <c r="I158" s="228" t="s">
        <v>441</v>
      </c>
      <c r="J158" s="228">
        <v>50</v>
      </c>
      <c r="K158" s="224"/>
    </row>
    <row r="159" spans="2:11" customFormat="1" ht="15" customHeight="1">
      <c r="B159" s="203"/>
      <c r="C159" s="228" t="s">
        <v>90</v>
      </c>
      <c r="D159" s="180"/>
      <c r="E159" s="180"/>
      <c r="F159" s="229" t="s">
        <v>439</v>
      </c>
      <c r="G159" s="180"/>
      <c r="H159" s="228" t="s">
        <v>501</v>
      </c>
      <c r="I159" s="228" t="s">
        <v>441</v>
      </c>
      <c r="J159" s="228" t="s">
        <v>502</v>
      </c>
      <c r="K159" s="224"/>
    </row>
    <row r="160" spans="2:11" customFormat="1" ht="15" customHeight="1">
      <c r="B160" s="203"/>
      <c r="C160" s="228" t="s">
        <v>503</v>
      </c>
      <c r="D160" s="180"/>
      <c r="E160" s="180"/>
      <c r="F160" s="229" t="s">
        <v>439</v>
      </c>
      <c r="G160" s="180"/>
      <c r="H160" s="228" t="s">
        <v>504</v>
      </c>
      <c r="I160" s="228" t="s">
        <v>474</v>
      </c>
      <c r="J160" s="228"/>
      <c r="K160" s="224"/>
    </row>
    <row r="161" spans="2:11" customFormat="1" ht="15" customHeight="1">
      <c r="B161" s="230"/>
      <c r="C161" s="210"/>
      <c r="D161" s="210"/>
      <c r="E161" s="210"/>
      <c r="F161" s="210"/>
      <c r="G161" s="210"/>
      <c r="H161" s="210"/>
      <c r="I161" s="210"/>
      <c r="J161" s="210"/>
      <c r="K161" s="231"/>
    </row>
    <row r="162" spans="2:11" customFormat="1" ht="18.75" customHeight="1">
      <c r="B162" s="212"/>
      <c r="C162" s="222"/>
      <c r="D162" s="222"/>
      <c r="E162" s="222"/>
      <c r="F162" s="232"/>
      <c r="G162" s="222"/>
      <c r="H162" s="222"/>
      <c r="I162" s="222"/>
      <c r="J162" s="222"/>
      <c r="K162" s="212"/>
    </row>
    <row r="163" spans="2:11" customFormat="1" ht="18.75" customHeight="1">
      <c r="B163" s="187"/>
      <c r="C163" s="187"/>
      <c r="D163" s="187"/>
      <c r="E163" s="187"/>
      <c r="F163" s="187"/>
      <c r="G163" s="187"/>
      <c r="H163" s="187"/>
      <c r="I163" s="187"/>
      <c r="J163" s="187"/>
      <c r="K163" s="187"/>
    </row>
    <row r="164" spans="2:11" customFormat="1" ht="7.5" customHeight="1">
      <c r="B164" s="169"/>
      <c r="C164" s="170"/>
      <c r="D164" s="170"/>
      <c r="E164" s="170"/>
      <c r="F164" s="170"/>
      <c r="G164" s="170"/>
      <c r="H164" s="170"/>
      <c r="I164" s="170"/>
      <c r="J164" s="170"/>
      <c r="K164" s="171"/>
    </row>
    <row r="165" spans="2:11" customFormat="1" ht="45" customHeight="1">
      <c r="B165" s="172"/>
      <c r="C165" s="296" t="s">
        <v>505</v>
      </c>
      <c r="D165" s="296"/>
      <c r="E165" s="296"/>
      <c r="F165" s="296"/>
      <c r="G165" s="296"/>
      <c r="H165" s="296"/>
      <c r="I165" s="296"/>
      <c r="J165" s="296"/>
      <c r="K165" s="173"/>
    </row>
    <row r="166" spans="2:11" customFormat="1" ht="17.25" customHeight="1">
      <c r="B166" s="172"/>
      <c r="C166" s="193" t="s">
        <v>433</v>
      </c>
      <c r="D166" s="193"/>
      <c r="E166" s="193"/>
      <c r="F166" s="193" t="s">
        <v>434</v>
      </c>
      <c r="G166" s="233"/>
      <c r="H166" s="234" t="s">
        <v>53</v>
      </c>
      <c r="I166" s="234" t="s">
        <v>56</v>
      </c>
      <c r="J166" s="193" t="s">
        <v>435</v>
      </c>
      <c r="K166" s="173"/>
    </row>
    <row r="167" spans="2:11" customFormat="1" ht="17.25" customHeight="1">
      <c r="B167" s="174"/>
      <c r="C167" s="195" t="s">
        <v>436</v>
      </c>
      <c r="D167" s="195"/>
      <c r="E167" s="195"/>
      <c r="F167" s="196" t="s">
        <v>437</v>
      </c>
      <c r="G167" s="235"/>
      <c r="H167" s="236"/>
      <c r="I167" s="236"/>
      <c r="J167" s="195" t="s">
        <v>438</v>
      </c>
      <c r="K167" s="175"/>
    </row>
    <row r="168" spans="2:11" customFormat="1" ht="5.25" customHeight="1">
      <c r="B168" s="203"/>
      <c r="C168" s="198"/>
      <c r="D168" s="198"/>
      <c r="E168" s="198"/>
      <c r="F168" s="198"/>
      <c r="G168" s="199"/>
      <c r="H168" s="198"/>
      <c r="I168" s="198"/>
      <c r="J168" s="198"/>
      <c r="K168" s="224"/>
    </row>
    <row r="169" spans="2:11" customFormat="1" ht="15" customHeight="1">
      <c r="B169" s="203"/>
      <c r="C169" s="180" t="s">
        <v>442</v>
      </c>
      <c r="D169" s="180"/>
      <c r="E169" s="180"/>
      <c r="F169" s="201" t="s">
        <v>439</v>
      </c>
      <c r="G169" s="180"/>
      <c r="H169" s="180" t="s">
        <v>479</v>
      </c>
      <c r="I169" s="180" t="s">
        <v>441</v>
      </c>
      <c r="J169" s="180">
        <v>120</v>
      </c>
      <c r="K169" s="224"/>
    </row>
    <row r="170" spans="2:11" customFormat="1" ht="15" customHeight="1">
      <c r="B170" s="203"/>
      <c r="C170" s="180" t="s">
        <v>488</v>
      </c>
      <c r="D170" s="180"/>
      <c r="E170" s="180"/>
      <c r="F170" s="201" t="s">
        <v>439</v>
      </c>
      <c r="G170" s="180"/>
      <c r="H170" s="180" t="s">
        <v>489</v>
      </c>
      <c r="I170" s="180" t="s">
        <v>441</v>
      </c>
      <c r="J170" s="180" t="s">
        <v>490</v>
      </c>
      <c r="K170" s="224"/>
    </row>
    <row r="171" spans="2:11" customFormat="1" ht="15" customHeight="1">
      <c r="B171" s="203"/>
      <c r="C171" s="180" t="s">
        <v>387</v>
      </c>
      <c r="D171" s="180"/>
      <c r="E171" s="180"/>
      <c r="F171" s="201" t="s">
        <v>439</v>
      </c>
      <c r="G171" s="180"/>
      <c r="H171" s="180" t="s">
        <v>506</v>
      </c>
      <c r="I171" s="180" t="s">
        <v>441</v>
      </c>
      <c r="J171" s="180" t="s">
        <v>490</v>
      </c>
      <c r="K171" s="224"/>
    </row>
    <row r="172" spans="2:11" customFormat="1" ht="15" customHeight="1">
      <c r="B172" s="203"/>
      <c r="C172" s="180" t="s">
        <v>444</v>
      </c>
      <c r="D172" s="180"/>
      <c r="E172" s="180"/>
      <c r="F172" s="201" t="s">
        <v>445</v>
      </c>
      <c r="G172" s="180"/>
      <c r="H172" s="180" t="s">
        <v>506</v>
      </c>
      <c r="I172" s="180" t="s">
        <v>441</v>
      </c>
      <c r="J172" s="180">
        <v>50</v>
      </c>
      <c r="K172" s="224"/>
    </row>
    <row r="173" spans="2:11" customFormat="1" ht="15" customHeight="1">
      <c r="B173" s="203"/>
      <c r="C173" s="180" t="s">
        <v>447</v>
      </c>
      <c r="D173" s="180"/>
      <c r="E173" s="180"/>
      <c r="F173" s="201" t="s">
        <v>439</v>
      </c>
      <c r="G173" s="180"/>
      <c r="H173" s="180" t="s">
        <v>506</v>
      </c>
      <c r="I173" s="180" t="s">
        <v>449</v>
      </c>
      <c r="J173" s="180"/>
      <c r="K173" s="224"/>
    </row>
    <row r="174" spans="2:11" customFormat="1" ht="15" customHeight="1">
      <c r="B174" s="203"/>
      <c r="C174" s="180" t="s">
        <v>458</v>
      </c>
      <c r="D174" s="180"/>
      <c r="E174" s="180"/>
      <c r="F174" s="201" t="s">
        <v>445</v>
      </c>
      <c r="G174" s="180"/>
      <c r="H174" s="180" t="s">
        <v>506</v>
      </c>
      <c r="I174" s="180" t="s">
        <v>441</v>
      </c>
      <c r="J174" s="180">
        <v>50</v>
      </c>
      <c r="K174" s="224"/>
    </row>
    <row r="175" spans="2:11" customFormat="1" ht="15" customHeight="1">
      <c r="B175" s="203"/>
      <c r="C175" s="180" t="s">
        <v>466</v>
      </c>
      <c r="D175" s="180"/>
      <c r="E175" s="180"/>
      <c r="F175" s="201" t="s">
        <v>445</v>
      </c>
      <c r="G175" s="180"/>
      <c r="H175" s="180" t="s">
        <v>506</v>
      </c>
      <c r="I175" s="180" t="s">
        <v>441</v>
      </c>
      <c r="J175" s="180">
        <v>50</v>
      </c>
      <c r="K175" s="224"/>
    </row>
    <row r="176" spans="2:11" customFormat="1" ht="15" customHeight="1">
      <c r="B176" s="203"/>
      <c r="C176" s="180" t="s">
        <v>464</v>
      </c>
      <c r="D176" s="180"/>
      <c r="E176" s="180"/>
      <c r="F176" s="201" t="s">
        <v>445</v>
      </c>
      <c r="G176" s="180"/>
      <c r="H176" s="180" t="s">
        <v>506</v>
      </c>
      <c r="I176" s="180" t="s">
        <v>441</v>
      </c>
      <c r="J176" s="180">
        <v>50</v>
      </c>
      <c r="K176" s="224"/>
    </row>
    <row r="177" spans="2:11" customFormat="1" ht="15" customHeight="1">
      <c r="B177" s="203"/>
      <c r="C177" s="180" t="s">
        <v>100</v>
      </c>
      <c r="D177" s="180"/>
      <c r="E177" s="180"/>
      <c r="F177" s="201" t="s">
        <v>439</v>
      </c>
      <c r="G177" s="180"/>
      <c r="H177" s="180" t="s">
        <v>507</v>
      </c>
      <c r="I177" s="180" t="s">
        <v>508</v>
      </c>
      <c r="J177" s="180"/>
      <c r="K177" s="224"/>
    </row>
    <row r="178" spans="2:11" customFormat="1" ht="15" customHeight="1">
      <c r="B178" s="203"/>
      <c r="C178" s="180" t="s">
        <v>56</v>
      </c>
      <c r="D178" s="180"/>
      <c r="E178" s="180"/>
      <c r="F178" s="201" t="s">
        <v>439</v>
      </c>
      <c r="G178" s="180"/>
      <c r="H178" s="180" t="s">
        <v>509</v>
      </c>
      <c r="I178" s="180" t="s">
        <v>510</v>
      </c>
      <c r="J178" s="180">
        <v>1</v>
      </c>
      <c r="K178" s="224"/>
    </row>
    <row r="179" spans="2:11" customFormat="1" ht="15" customHeight="1">
      <c r="B179" s="203"/>
      <c r="C179" s="180" t="s">
        <v>52</v>
      </c>
      <c r="D179" s="180"/>
      <c r="E179" s="180"/>
      <c r="F179" s="201" t="s">
        <v>439</v>
      </c>
      <c r="G179" s="180"/>
      <c r="H179" s="180" t="s">
        <v>511</v>
      </c>
      <c r="I179" s="180" t="s">
        <v>441</v>
      </c>
      <c r="J179" s="180">
        <v>20</v>
      </c>
      <c r="K179" s="224"/>
    </row>
    <row r="180" spans="2:11" customFormat="1" ht="15" customHeight="1">
      <c r="B180" s="203"/>
      <c r="C180" s="180" t="s">
        <v>53</v>
      </c>
      <c r="D180" s="180"/>
      <c r="E180" s="180"/>
      <c r="F180" s="201" t="s">
        <v>439</v>
      </c>
      <c r="G180" s="180"/>
      <c r="H180" s="180" t="s">
        <v>512</v>
      </c>
      <c r="I180" s="180" t="s">
        <v>441</v>
      </c>
      <c r="J180" s="180">
        <v>255</v>
      </c>
      <c r="K180" s="224"/>
    </row>
    <row r="181" spans="2:11" customFormat="1" ht="15" customHeight="1">
      <c r="B181" s="203"/>
      <c r="C181" s="180" t="s">
        <v>101</v>
      </c>
      <c r="D181" s="180"/>
      <c r="E181" s="180"/>
      <c r="F181" s="201" t="s">
        <v>439</v>
      </c>
      <c r="G181" s="180"/>
      <c r="H181" s="180" t="s">
        <v>403</v>
      </c>
      <c r="I181" s="180" t="s">
        <v>441</v>
      </c>
      <c r="J181" s="180">
        <v>10</v>
      </c>
      <c r="K181" s="224"/>
    </row>
    <row r="182" spans="2:11" customFormat="1" ht="15" customHeight="1">
      <c r="B182" s="203"/>
      <c r="C182" s="180" t="s">
        <v>102</v>
      </c>
      <c r="D182" s="180"/>
      <c r="E182" s="180"/>
      <c r="F182" s="201" t="s">
        <v>439</v>
      </c>
      <c r="G182" s="180"/>
      <c r="H182" s="180" t="s">
        <v>513</v>
      </c>
      <c r="I182" s="180" t="s">
        <v>474</v>
      </c>
      <c r="J182" s="180"/>
      <c r="K182" s="224"/>
    </row>
    <row r="183" spans="2:11" customFormat="1" ht="15" customHeight="1">
      <c r="B183" s="203"/>
      <c r="C183" s="180" t="s">
        <v>514</v>
      </c>
      <c r="D183" s="180"/>
      <c r="E183" s="180"/>
      <c r="F183" s="201" t="s">
        <v>439</v>
      </c>
      <c r="G183" s="180"/>
      <c r="H183" s="180" t="s">
        <v>515</v>
      </c>
      <c r="I183" s="180" t="s">
        <v>474</v>
      </c>
      <c r="J183" s="180"/>
      <c r="K183" s="224"/>
    </row>
    <row r="184" spans="2:11" customFormat="1" ht="15" customHeight="1">
      <c r="B184" s="203"/>
      <c r="C184" s="180" t="s">
        <v>503</v>
      </c>
      <c r="D184" s="180"/>
      <c r="E184" s="180"/>
      <c r="F184" s="201" t="s">
        <v>439</v>
      </c>
      <c r="G184" s="180"/>
      <c r="H184" s="180" t="s">
        <v>516</v>
      </c>
      <c r="I184" s="180" t="s">
        <v>474</v>
      </c>
      <c r="J184" s="180"/>
      <c r="K184" s="224"/>
    </row>
    <row r="185" spans="2:11" customFormat="1" ht="15" customHeight="1">
      <c r="B185" s="203"/>
      <c r="C185" s="180" t="s">
        <v>104</v>
      </c>
      <c r="D185" s="180"/>
      <c r="E185" s="180"/>
      <c r="F185" s="201" t="s">
        <v>445</v>
      </c>
      <c r="G185" s="180"/>
      <c r="H185" s="180" t="s">
        <v>517</v>
      </c>
      <c r="I185" s="180" t="s">
        <v>441</v>
      </c>
      <c r="J185" s="180">
        <v>50</v>
      </c>
      <c r="K185" s="224"/>
    </row>
    <row r="186" spans="2:11" customFormat="1" ht="15" customHeight="1">
      <c r="B186" s="203"/>
      <c r="C186" s="180" t="s">
        <v>518</v>
      </c>
      <c r="D186" s="180"/>
      <c r="E186" s="180"/>
      <c r="F186" s="201" t="s">
        <v>445</v>
      </c>
      <c r="G186" s="180"/>
      <c r="H186" s="180" t="s">
        <v>519</v>
      </c>
      <c r="I186" s="180" t="s">
        <v>520</v>
      </c>
      <c r="J186" s="180"/>
      <c r="K186" s="224"/>
    </row>
    <row r="187" spans="2:11" customFormat="1" ht="15" customHeight="1">
      <c r="B187" s="203"/>
      <c r="C187" s="180" t="s">
        <v>521</v>
      </c>
      <c r="D187" s="180"/>
      <c r="E187" s="180"/>
      <c r="F187" s="201" t="s">
        <v>445</v>
      </c>
      <c r="G187" s="180"/>
      <c r="H187" s="180" t="s">
        <v>522</v>
      </c>
      <c r="I187" s="180" t="s">
        <v>520</v>
      </c>
      <c r="J187" s="180"/>
      <c r="K187" s="224"/>
    </row>
    <row r="188" spans="2:11" customFormat="1" ht="15" customHeight="1">
      <c r="B188" s="203"/>
      <c r="C188" s="180" t="s">
        <v>523</v>
      </c>
      <c r="D188" s="180"/>
      <c r="E188" s="180"/>
      <c r="F188" s="201" t="s">
        <v>445</v>
      </c>
      <c r="G188" s="180"/>
      <c r="H188" s="180" t="s">
        <v>524</v>
      </c>
      <c r="I188" s="180" t="s">
        <v>520</v>
      </c>
      <c r="J188" s="180"/>
      <c r="K188" s="224"/>
    </row>
    <row r="189" spans="2:11" customFormat="1" ht="15" customHeight="1">
      <c r="B189" s="203"/>
      <c r="C189" s="237" t="s">
        <v>525</v>
      </c>
      <c r="D189" s="180"/>
      <c r="E189" s="180"/>
      <c r="F189" s="201" t="s">
        <v>445</v>
      </c>
      <c r="G189" s="180"/>
      <c r="H189" s="180" t="s">
        <v>526</v>
      </c>
      <c r="I189" s="180" t="s">
        <v>527</v>
      </c>
      <c r="J189" s="238" t="s">
        <v>528</v>
      </c>
      <c r="K189" s="224"/>
    </row>
    <row r="190" spans="2:11" customFormat="1" ht="15" customHeight="1">
      <c r="B190" s="239"/>
      <c r="C190" s="240" t="s">
        <v>529</v>
      </c>
      <c r="D190" s="241"/>
      <c r="E190" s="241"/>
      <c r="F190" s="242" t="s">
        <v>445</v>
      </c>
      <c r="G190" s="241"/>
      <c r="H190" s="241" t="s">
        <v>530</v>
      </c>
      <c r="I190" s="241" t="s">
        <v>527</v>
      </c>
      <c r="J190" s="243" t="s">
        <v>528</v>
      </c>
      <c r="K190" s="244"/>
    </row>
    <row r="191" spans="2:11" customFormat="1" ht="15" customHeight="1">
      <c r="B191" s="203"/>
      <c r="C191" s="237" t="s">
        <v>41</v>
      </c>
      <c r="D191" s="180"/>
      <c r="E191" s="180"/>
      <c r="F191" s="201" t="s">
        <v>439</v>
      </c>
      <c r="G191" s="180"/>
      <c r="H191" s="177" t="s">
        <v>531</v>
      </c>
      <c r="I191" s="180" t="s">
        <v>532</v>
      </c>
      <c r="J191" s="180"/>
      <c r="K191" s="224"/>
    </row>
    <row r="192" spans="2:11" customFormat="1" ht="15" customHeight="1">
      <c r="B192" s="203"/>
      <c r="C192" s="237" t="s">
        <v>533</v>
      </c>
      <c r="D192" s="180"/>
      <c r="E192" s="180"/>
      <c r="F192" s="201" t="s">
        <v>439</v>
      </c>
      <c r="G192" s="180"/>
      <c r="H192" s="180" t="s">
        <v>534</v>
      </c>
      <c r="I192" s="180" t="s">
        <v>474</v>
      </c>
      <c r="J192" s="180"/>
      <c r="K192" s="224"/>
    </row>
    <row r="193" spans="2:11" customFormat="1" ht="15" customHeight="1">
      <c r="B193" s="203"/>
      <c r="C193" s="237" t="s">
        <v>535</v>
      </c>
      <c r="D193" s="180"/>
      <c r="E193" s="180"/>
      <c r="F193" s="201" t="s">
        <v>439</v>
      </c>
      <c r="G193" s="180"/>
      <c r="H193" s="180" t="s">
        <v>536</v>
      </c>
      <c r="I193" s="180" t="s">
        <v>474</v>
      </c>
      <c r="J193" s="180"/>
      <c r="K193" s="224"/>
    </row>
    <row r="194" spans="2:11" customFormat="1" ht="15" customHeight="1">
      <c r="B194" s="203"/>
      <c r="C194" s="237" t="s">
        <v>537</v>
      </c>
      <c r="D194" s="180"/>
      <c r="E194" s="180"/>
      <c r="F194" s="201" t="s">
        <v>445</v>
      </c>
      <c r="G194" s="180"/>
      <c r="H194" s="180" t="s">
        <v>538</v>
      </c>
      <c r="I194" s="180" t="s">
        <v>474</v>
      </c>
      <c r="J194" s="180"/>
      <c r="K194" s="224"/>
    </row>
    <row r="195" spans="2:11" customFormat="1" ht="15" customHeight="1">
      <c r="B195" s="230"/>
      <c r="C195" s="245"/>
      <c r="D195" s="210"/>
      <c r="E195" s="210"/>
      <c r="F195" s="210"/>
      <c r="G195" s="210"/>
      <c r="H195" s="210"/>
      <c r="I195" s="210"/>
      <c r="J195" s="210"/>
      <c r="K195" s="231"/>
    </row>
    <row r="196" spans="2:11" customFormat="1" ht="18.75" customHeight="1">
      <c r="B196" s="212"/>
      <c r="C196" s="222"/>
      <c r="D196" s="222"/>
      <c r="E196" s="222"/>
      <c r="F196" s="232"/>
      <c r="G196" s="222"/>
      <c r="H196" s="222"/>
      <c r="I196" s="222"/>
      <c r="J196" s="222"/>
      <c r="K196" s="212"/>
    </row>
    <row r="197" spans="2:11" customFormat="1" ht="18.75" customHeight="1">
      <c r="B197" s="212"/>
      <c r="C197" s="222"/>
      <c r="D197" s="222"/>
      <c r="E197" s="222"/>
      <c r="F197" s="232"/>
      <c r="G197" s="222"/>
      <c r="H197" s="222"/>
      <c r="I197" s="222"/>
      <c r="J197" s="222"/>
      <c r="K197" s="212"/>
    </row>
    <row r="198" spans="2:11" customFormat="1" ht="18.75" customHeight="1">
      <c r="B198" s="187"/>
      <c r="C198" s="187"/>
      <c r="D198" s="187"/>
      <c r="E198" s="187"/>
      <c r="F198" s="187"/>
      <c r="G198" s="187"/>
      <c r="H198" s="187"/>
      <c r="I198" s="187"/>
      <c r="J198" s="187"/>
      <c r="K198" s="187"/>
    </row>
    <row r="199" spans="2:11" customFormat="1" ht="12">
      <c r="B199" s="169"/>
      <c r="C199" s="170"/>
      <c r="D199" s="170"/>
      <c r="E199" s="170"/>
      <c r="F199" s="170"/>
      <c r="G199" s="170"/>
      <c r="H199" s="170"/>
      <c r="I199" s="170"/>
      <c r="J199" s="170"/>
      <c r="K199" s="171"/>
    </row>
    <row r="200" spans="2:11" customFormat="1" ht="22.2">
      <c r="B200" s="172"/>
      <c r="C200" s="296" t="s">
        <v>539</v>
      </c>
      <c r="D200" s="296"/>
      <c r="E200" s="296"/>
      <c r="F200" s="296"/>
      <c r="G200" s="296"/>
      <c r="H200" s="296"/>
      <c r="I200" s="296"/>
      <c r="J200" s="296"/>
      <c r="K200" s="173"/>
    </row>
    <row r="201" spans="2:11" customFormat="1" ht="25.5" customHeight="1">
      <c r="B201" s="172"/>
      <c r="C201" s="246" t="s">
        <v>540</v>
      </c>
      <c r="D201" s="246"/>
      <c r="E201" s="246"/>
      <c r="F201" s="246" t="s">
        <v>541</v>
      </c>
      <c r="G201" s="247"/>
      <c r="H201" s="299" t="s">
        <v>542</v>
      </c>
      <c r="I201" s="299"/>
      <c r="J201" s="299"/>
      <c r="K201" s="173"/>
    </row>
    <row r="202" spans="2:11" customFormat="1" ht="5.25" customHeight="1">
      <c r="B202" s="203"/>
      <c r="C202" s="198"/>
      <c r="D202" s="198"/>
      <c r="E202" s="198"/>
      <c r="F202" s="198"/>
      <c r="G202" s="222"/>
      <c r="H202" s="198"/>
      <c r="I202" s="198"/>
      <c r="J202" s="198"/>
      <c r="K202" s="224"/>
    </row>
    <row r="203" spans="2:11" customFormat="1" ht="15" customHeight="1">
      <c r="B203" s="203"/>
      <c r="C203" s="180" t="s">
        <v>532</v>
      </c>
      <c r="D203" s="180"/>
      <c r="E203" s="180"/>
      <c r="F203" s="201" t="s">
        <v>42</v>
      </c>
      <c r="G203" s="180"/>
      <c r="H203" s="300" t="s">
        <v>543</v>
      </c>
      <c r="I203" s="300"/>
      <c r="J203" s="300"/>
      <c r="K203" s="224"/>
    </row>
    <row r="204" spans="2:11" customFormat="1" ht="15" customHeight="1">
      <c r="B204" s="203"/>
      <c r="C204" s="180"/>
      <c r="D204" s="180"/>
      <c r="E204" s="180"/>
      <c r="F204" s="201" t="s">
        <v>43</v>
      </c>
      <c r="G204" s="180"/>
      <c r="H204" s="300" t="s">
        <v>544</v>
      </c>
      <c r="I204" s="300"/>
      <c r="J204" s="300"/>
      <c r="K204" s="224"/>
    </row>
    <row r="205" spans="2:11" customFormat="1" ht="15" customHeight="1">
      <c r="B205" s="203"/>
      <c r="C205" s="180"/>
      <c r="D205" s="180"/>
      <c r="E205" s="180"/>
      <c r="F205" s="201" t="s">
        <v>46</v>
      </c>
      <c r="G205" s="180"/>
      <c r="H205" s="300" t="s">
        <v>545</v>
      </c>
      <c r="I205" s="300"/>
      <c r="J205" s="300"/>
      <c r="K205" s="224"/>
    </row>
    <row r="206" spans="2:11" customFormat="1" ht="15" customHeight="1">
      <c r="B206" s="203"/>
      <c r="C206" s="180"/>
      <c r="D206" s="180"/>
      <c r="E206" s="180"/>
      <c r="F206" s="201" t="s">
        <v>44</v>
      </c>
      <c r="G206" s="180"/>
      <c r="H206" s="300" t="s">
        <v>546</v>
      </c>
      <c r="I206" s="300"/>
      <c r="J206" s="300"/>
      <c r="K206" s="224"/>
    </row>
    <row r="207" spans="2:11" customFormat="1" ht="15" customHeight="1">
      <c r="B207" s="203"/>
      <c r="C207" s="180"/>
      <c r="D207" s="180"/>
      <c r="E207" s="180"/>
      <c r="F207" s="201" t="s">
        <v>45</v>
      </c>
      <c r="G207" s="180"/>
      <c r="H207" s="300" t="s">
        <v>547</v>
      </c>
      <c r="I207" s="300"/>
      <c r="J207" s="300"/>
      <c r="K207" s="224"/>
    </row>
    <row r="208" spans="2:11" customFormat="1" ht="15" customHeight="1">
      <c r="B208" s="203"/>
      <c r="C208" s="180"/>
      <c r="D208" s="180"/>
      <c r="E208" s="180"/>
      <c r="F208" s="201"/>
      <c r="G208" s="180"/>
      <c r="H208" s="180"/>
      <c r="I208" s="180"/>
      <c r="J208" s="180"/>
      <c r="K208" s="224"/>
    </row>
    <row r="209" spans="2:11" customFormat="1" ht="15" customHeight="1">
      <c r="B209" s="203"/>
      <c r="C209" s="180" t="s">
        <v>486</v>
      </c>
      <c r="D209" s="180"/>
      <c r="E209" s="180"/>
      <c r="F209" s="201" t="s">
        <v>78</v>
      </c>
      <c r="G209" s="180"/>
      <c r="H209" s="300" t="s">
        <v>548</v>
      </c>
      <c r="I209" s="300"/>
      <c r="J209" s="300"/>
      <c r="K209" s="224"/>
    </row>
    <row r="210" spans="2:11" customFormat="1" ht="15" customHeight="1">
      <c r="B210" s="203"/>
      <c r="C210" s="180"/>
      <c r="D210" s="180"/>
      <c r="E210" s="180"/>
      <c r="F210" s="201" t="s">
        <v>381</v>
      </c>
      <c r="G210" s="180"/>
      <c r="H210" s="300" t="s">
        <v>382</v>
      </c>
      <c r="I210" s="300"/>
      <c r="J210" s="300"/>
      <c r="K210" s="224"/>
    </row>
    <row r="211" spans="2:11" customFormat="1" ht="15" customHeight="1">
      <c r="B211" s="203"/>
      <c r="C211" s="180"/>
      <c r="D211" s="180"/>
      <c r="E211" s="180"/>
      <c r="F211" s="201" t="s">
        <v>379</v>
      </c>
      <c r="G211" s="180"/>
      <c r="H211" s="300" t="s">
        <v>549</v>
      </c>
      <c r="I211" s="300"/>
      <c r="J211" s="300"/>
      <c r="K211" s="224"/>
    </row>
    <row r="212" spans="2:11" customFormat="1" ht="15" customHeight="1">
      <c r="B212" s="248"/>
      <c r="C212" s="180"/>
      <c r="D212" s="180"/>
      <c r="E212" s="180"/>
      <c r="F212" s="201" t="s">
        <v>383</v>
      </c>
      <c r="G212" s="237"/>
      <c r="H212" s="301" t="s">
        <v>384</v>
      </c>
      <c r="I212" s="301"/>
      <c r="J212" s="301"/>
      <c r="K212" s="249"/>
    </row>
    <row r="213" spans="2:11" customFormat="1" ht="15" customHeight="1">
      <c r="B213" s="248"/>
      <c r="C213" s="180"/>
      <c r="D213" s="180"/>
      <c r="E213" s="180"/>
      <c r="F213" s="201" t="s">
        <v>385</v>
      </c>
      <c r="G213" s="237"/>
      <c r="H213" s="301" t="s">
        <v>363</v>
      </c>
      <c r="I213" s="301"/>
      <c r="J213" s="301"/>
      <c r="K213" s="249"/>
    </row>
    <row r="214" spans="2:11" customFormat="1" ht="15" customHeight="1">
      <c r="B214" s="248"/>
      <c r="C214" s="180"/>
      <c r="D214" s="180"/>
      <c r="E214" s="180"/>
      <c r="F214" s="201"/>
      <c r="G214" s="237"/>
      <c r="H214" s="228"/>
      <c r="I214" s="228"/>
      <c r="J214" s="228"/>
      <c r="K214" s="249"/>
    </row>
    <row r="215" spans="2:11" customFormat="1" ht="15" customHeight="1">
      <c r="B215" s="248"/>
      <c r="C215" s="180" t="s">
        <v>510</v>
      </c>
      <c r="D215" s="180"/>
      <c r="E215" s="180"/>
      <c r="F215" s="201">
        <v>1</v>
      </c>
      <c r="G215" s="237"/>
      <c r="H215" s="301" t="s">
        <v>550</v>
      </c>
      <c r="I215" s="301"/>
      <c r="J215" s="301"/>
      <c r="K215" s="249"/>
    </row>
    <row r="216" spans="2:11" customFormat="1" ht="15" customHeight="1">
      <c r="B216" s="248"/>
      <c r="C216" s="180"/>
      <c r="D216" s="180"/>
      <c r="E216" s="180"/>
      <c r="F216" s="201">
        <v>2</v>
      </c>
      <c r="G216" s="237"/>
      <c r="H216" s="301" t="s">
        <v>551</v>
      </c>
      <c r="I216" s="301"/>
      <c r="J216" s="301"/>
      <c r="K216" s="249"/>
    </row>
    <row r="217" spans="2:11" customFormat="1" ht="15" customHeight="1">
      <c r="B217" s="248"/>
      <c r="C217" s="180"/>
      <c r="D217" s="180"/>
      <c r="E217" s="180"/>
      <c r="F217" s="201">
        <v>3</v>
      </c>
      <c r="G217" s="237"/>
      <c r="H217" s="301" t="s">
        <v>552</v>
      </c>
      <c r="I217" s="301"/>
      <c r="J217" s="301"/>
      <c r="K217" s="249"/>
    </row>
    <row r="218" spans="2:11" customFormat="1" ht="15" customHeight="1">
      <c r="B218" s="248"/>
      <c r="C218" s="180"/>
      <c r="D218" s="180"/>
      <c r="E218" s="180"/>
      <c r="F218" s="201">
        <v>4</v>
      </c>
      <c r="G218" s="237"/>
      <c r="H218" s="301" t="s">
        <v>553</v>
      </c>
      <c r="I218" s="301"/>
      <c r="J218" s="301"/>
      <c r="K218" s="249"/>
    </row>
    <row r="219" spans="2:11" customFormat="1" ht="12.75" customHeight="1">
      <c r="B219" s="250"/>
      <c r="C219" s="251"/>
      <c r="D219" s="251"/>
      <c r="E219" s="251"/>
      <c r="F219" s="251"/>
      <c r="G219" s="251"/>
      <c r="H219" s="251"/>
      <c r="I219" s="251"/>
      <c r="J219" s="251"/>
      <c r="K219" s="252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01 - Venkovní mobiliář</vt:lpstr>
      <vt:lpstr>VRN - Vedlejší rozpočtové...</vt:lpstr>
      <vt:lpstr>Pokyny pro vyplnění</vt:lpstr>
      <vt:lpstr>'Rekapitulace stavby'!Názvy_tisku</vt:lpstr>
      <vt:lpstr>'SO 01 - Venkovní mobiliář'!Názvy_tisku</vt:lpstr>
      <vt:lpstr>'VRN - Vedlejší rozpočtové...'!Názvy_tisku</vt:lpstr>
      <vt:lpstr>'Pokyny pro vyplnění'!Oblast_tisku</vt:lpstr>
      <vt:lpstr>'Rekapitulace stavby'!Oblast_tisku</vt:lpstr>
      <vt:lpstr>'SO 01 - Venkovní mobiliář'!Oblast_tisku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2026-02-10T07:21:00Z</dcterms:created>
  <dcterms:modified xsi:type="dcterms:W3CDTF">2026-02-10T07:22:08Z</dcterms:modified>
</cp:coreProperties>
</file>